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01"/>
  <workbookPr defaultThemeVersion="166925"/>
  <mc:AlternateContent xmlns:mc="http://schemas.openxmlformats.org/markup-compatibility/2006">
    <mc:Choice Requires="x15">
      <x15ac:absPath xmlns:x15ac="http://schemas.microsoft.com/office/spreadsheetml/2010/11/ac" url="C:\Users\matth\Downloads\"/>
    </mc:Choice>
  </mc:AlternateContent>
  <xr:revisionPtr revIDLastSave="0" documentId="8_{9C5980CE-2EBE-45B4-A653-CCBA58381C9F}" xr6:coauthVersionLast="38" xr6:coauthVersionMax="38" xr10:uidLastSave="{00000000-0000-0000-0000-000000000000}"/>
  <bookViews>
    <workbookView xWindow="0" yWindow="0" windowWidth="28800" windowHeight="11565" xr2:uid="{00000000-000D-0000-FFFF-FFFF00000000}"/>
  </bookViews>
  <sheets>
    <sheet name="Unit 3 Problems Set" sheetId="1" r:id="rId1"/>
    <sheet name="Templates for Hypothesis Test" sheetId="2" r:id="rId2"/>
  </sheet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92" i="2" l="1"/>
  <c r="J92" i="2" s="1"/>
  <c r="C92" i="2"/>
  <c r="E92" i="2" s="1"/>
  <c r="H90" i="2"/>
  <c r="H93" i="2" s="1"/>
  <c r="H94" i="2" s="1"/>
  <c r="C90" i="2"/>
  <c r="C93" i="2" s="1"/>
  <c r="C94" i="2" s="1"/>
  <c r="H76" i="2"/>
  <c r="J76" i="2" s="1"/>
  <c r="C76" i="2"/>
  <c r="E76" i="2" s="1"/>
  <c r="H74" i="2"/>
  <c r="H77" i="2" s="1"/>
  <c r="H78" i="2" s="1"/>
  <c r="C74" i="2"/>
  <c r="C77" i="2" s="1"/>
  <c r="C78" i="2" s="1"/>
  <c r="J56" i="2"/>
  <c r="H56" i="2"/>
  <c r="E56" i="2"/>
  <c r="C56" i="2"/>
  <c r="H54" i="2"/>
  <c r="C54" i="2"/>
  <c r="H53" i="2"/>
  <c r="H57" i="2" s="1"/>
  <c r="C53" i="2"/>
  <c r="H43" i="2"/>
  <c r="J43" i="2" s="1"/>
  <c r="C43" i="2"/>
  <c r="E43" i="2" s="1"/>
  <c r="H41" i="2"/>
  <c r="H44" i="2" s="1"/>
  <c r="H45" i="2" s="1"/>
  <c r="C41" i="2"/>
  <c r="H40" i="2"/>
  <c r="C40" i="2"/>
  <c r="H31" i="2"/>
  <c r="H30" i="2"/>
  <c r="C30" i="2"/>
  <c r="C31" i="2" s="1"/>
  <c r="H29" i="2"/>
  <c r="J29" i="2" s="1"/>
  <c r="C29" i="2"/>
  <c r="E29" i="2" s="1"/>
  <c r="H19" i="2"/>
  <c r="H20" i="2" s="1"/>
  <c r="C19" i="2"/>
  <c r="C20" i="2" s="1"/>
  <c r="H18" i="2"/>
  <c r="J18" i="2" s="1"/>
  <c r="C18" i="2"/>
  <c r="E18" i="2" s="1"/>
  <c r="H58" i="2" l="1"/>
  <c r="C44" i="2"/>
  <c r="C45" i="2" s="1"/>
  <c r="C57" i="2"/>
  <c r="C58" i="2" s="1"/>
</calcChain>
</file>

<file path=xl/sharedStrings.xml><?xml version="1.0" encoding="utf-8"?>
<sst xmlns="http://schemas.openxmlformats.org/spreadsheetml/2006/main" count="317" uniqueCount="152">
  <si>
    <t>Unit 3 Problem Set</t>
  </si>
  <si>
    <t>NAME:</t>
  </si>
  <si>
    <t>Elements of Statistics--FHSU Virtual College--Fall 2018</t>
  </si>
  <si>
    <t>Assessment /60</t>
  </si>
  <si>
    <t>Also, note that the templates for hypothesis testing provided in the Excel Guides for this unit are given in the next worksheet in this document--see folder tabs at the bottom of the sheet.   You may use these templates by copying from the second worksheet, pasting the copy to the right of the associated problem, then changing values as needed.</t>
  </si>
  <si>
    <t>Problems related to text's Chapter 11 &amp; 12.1:</t>
  </si>
  <si>
    <t xml:space="preserve">1. </t>
  </si>
  <si>
    <r>
      <t xml:space="preserve">Which of the following is true with regard to a P-value? </t>
    </r>
    <r>
      <rPr>
        <i/>
        <sz val="11"/>
        <rFont val="Arial"/>
        <family val="2"/>
      </rPr>
      <t>(More than one answer may be correct.)</t>
    </r>
  </si>
  <si>
    <t>a.</t>
  </si>
  <si>
    <t>The P-value is generated under the assumption that the null hypothesis is false.</t>
  </si>
  <si>
    <t>b.</t>
  </si>
  <si>
    <t>The P- value may never exceed 1.</t>
  </si>
  <si>
    <t>c.</t>
  </si>
  <si>
    <t>d.</t>
  </si>
  <si>
    <t>In a left-tailed test if the P-Value is 0, the test statistic equals the population value as stated in the null hypothesis.</t>
  </si>
  <si>
    <t>2.</t>
  </si>
  <si>
    <t>A hypothesis test is used to test a claim.  On a two-tailed hypothesis test with a +/-1.96 critical value, the collected sample's test statistic is calculated to be -2.51.  Which of the following is the correct decision statement for the test?</t>
  </si>
  <si>
    <t>Reject the null hypothesis</t>
  </si>
  <si>
    <t>Fail to reject the null hypothesis</t>
  </si>
  <si>
    <t>Claim the alternative hypothesis is false</t>
  </si>
  <si>
    <t>Claim the null hypothesis is true</t>
  </si>
  <si>
    <t>3.</t>
  </si>
  <si>
    <r>
      <t xml:space="preserve">A </t>
    </r>
    <r>
      <rPr>
        <i/>
        <sz val="11"/>
        <rFont val="Arial"/>
        <family val="2"/>
      </rPr>
      <t>P</t>
    </r>
    <r>
      <rPr>
        <sz val="11"/>
        <rFont val="Arial"/>
        <family val="2"/>
      </rPr>
      <t>-value of 0.12 is calculated on a hypothesis test with a significance level set at 0.01.  Which of the following is the correct conclusion for the test?</t>
    </r>
  </si>
  <si>
    <t>Claim the alternative hypothesis is true</t>
  </si>
  <si>
    <t>4.</t>
  </si>
  <si>
    <r>
      <t xml:space="preserve">Which of the following are requirements for using the </t>
    </r>
    <r>
      <rPr>
        <i/>
        <sz val="11"/>
        <rFont val="Arial"/>
        <family val="2"/>
      </rPr>
      <t>t</t>
    </r>
    <r>
      <rPr>
        <sz val="11"/>
        <rFont val="Arial"/>
        <family val="2"/>
      </rPr>
      <t xml:space="preserve">-distribution for a hypothesis test concerning </t>
    </r>
    <r>
      <rPr>
        <i/>
        <sz val="11"/>
        <rFont val="Arial"/>
        <family val="2"/>
      </rPr>
      <t>μ? (More than one answer may be correct.)</t>
    </r>
  </si>
  <si>
    <t>Sample is a simple random sample</t>
  </si>
  <si>
    <t>Sample size must be larger than 30</t>
  </si>
  <si>
    <t>Population must be normally distributed</t>
  </si>
  <si>
    <t>The population standard deviation must be known</t>
  </si>
  <si>
    <t>5.</t>
  </si>
  <si>
    <t>In 2016, over 42,000 people were killed by opioid overdoses.  The effects of the issue are not limited to fatalities.  An additional issue is the lack of proper development among young adolescent users during a critical phase of brain maturation.  One method of reducing opioid abuse is to reduce the availability of prescription opioids.   In 2010, 54 percent of students in 12th grade believed that prescription opioids were easily accessible.  In a 2017 study, one agency surveyed three high schools in the northeast and found 133 of the 270 12th grade students surveyed believed prescription opioids were easily accessible in their community.</t>
  </si>
  <si>
    <r>
      <t xml:space="preserve">Is the above information sufficient for you to be certain that the percentage of </t>
    </r>
    <r>
      <rPr>
        <b/>
        <sz val="11"/>
        <rFont val="Arial"/>
        <family val="2"/>
      </rPr>
      <t>all</t>
    </r>
    <r>
      <rPr>
        <sz val="11"/>
        <rFont val="Arial"/>
        <family val="2"/>
      </rPr>
      <t xml:space="preserve"> 12th graders who believe prescription opioids are easily accessible has declined?  Why or why not?</t>
    </r>
  </si>
  <si>
    <t>In establishing a statistical hypothesis testing of this situation, give the required null and alternative hypotheses for a test to determine if the percent of 12th graders who believe opioids are easily accessible has declined from 2010.</t>
  </si>
  <si>
    <r>
      <t>H</t>
    </r>
    <r>
      <rPr>
        <vertAlign val="subscript"/>
        <sz val="11"/>
        <rFont val="Arial"/>
        <family val="2"/>
      </rPr>
      <t>0</t>
    </r>
    <r>
      <rPr>
        <sz val="11"/>
        <rFont val="Arial"/>
        <family val="2"/>
      </rPr>
      <t>:</t>
    </r>
  </si>
  <si>
    <r>
      <t>H</t>
    </r>
    <r>
      <rPr>
        <vertAlign val="subscript"/>
        <sz val="11"/>
        <rFont val="Arial"/>
        <family val="2"/>
      </rPr>
      <t>1</t>
    </r>
    <r>
      <rPr>
        <sz val="11"/>
        <rFont val="Arial"/>
        <family val="2"/>
      </rPr>
      <t>:</t>
    </r>
  </si>
  <si>
    <t>Based on your answer in part b, should you use a right-tailed, a left-tailed, or a two-tailed test? Briefly explain how one determines which of the three possibilities is to be used.</t>
  </si>
  <si>
    <t xml:space="preserve">Describe the possible Type I error for this situation--make sure to state the error in terms of the percent of 12th graders and their beliefs about opioid accessibility. </t>
  </si>
  <si>
    <t>e.</t>
  </si>
  <si>
    <t xml:space="preserve">Describe the possible Type II error for this situation--make sure to state the error in terms of the percent of 12th graders and their beliefs about opioid accessibility. </t>
  </si>
  <si>
    <t>One-tailed Proportion</t>
  </si>
  <si>
    <t>significance level (alpha)</t>
  </si>
  <si>
    <t>p =</t>
  </si>
  <si>
    <t>f.</t>
  </si>
  <si>
    <t>Determine the appropriate critical value(s) for this situation given a 0.05 significance level.</t>
  </si>
  <si>
    <t>x =</t>
  </si>
  <si>
    <t>n =</t>
  </si>
  <si>
    <t>q =</t>
  </si>
  <si>
    <t>g.</t>
  </si>
  <si>
    <t>Determine/calculate the value of the sample's test statistic.</t>
  </si>
  <si>
    <t>p-hat =</t>
  </si>
  <si>
    <t>Left Tailed</t>
  </si>
  <si>
    <t>Rt. Tailed</t>
  </si>
  <si>
    <t>critical value is:</t>
  </si>
  <si>
    <t>or</t>
  </si>
  <si>
    <t>test statistic =</t>
  </si>
  <si>
    <t>h.</t>
  </si>
  <si>
    <r>
      <t xml:space="preserve">Determine the </t>
    </r>
    <r>
      <rPr>
        <i/>
        <sz val="11"/>
        <rFont val="Arial"/>
        <family val="2"/>
      </rPr>
      <t>P</t>
    </r>
    <r>
      <rPr>
        <sz val="11"/>
        <rFont val="Arial"/>
        <family val="2"/>
      </rPr>
      <t>-value.</t>
    </r>
  </si>
  <si>
    <t>P-value =</t>
  </si>
  <si>
    <t>i.</t>
  </si>
  <si>
    <t>j.</t>
  </si>
  <si>
    <t>Based upon your work above (and overlooking the flaws in the survey method), is there statistically sufficient evidence in this sample to support the claim that the percent of 12th graders who believe opioids are easily accessible has declined from 2010?  Briefly explain your reasoning.</t>
  </si>
  <si>
    <t>6.</t>
  </si>
  <si>
    <t>Give the null and alternative hypotheses for this test.</t>
  </si>
  <si>
    <t>Determine the value of the test statistic.</t>
  </si>
  <si>
    <t>One-tailed Mean (sigma unknown)</t>
  </si>
  <si>
    <t>x-bar =</t>
  </si>
  <si>
    <t>mu, μ =</t>
  </si>
  <si>
    <t>s =</t>
  </si>
  <si>
    <t>Determine the appropriate critical value(s).</t>
  </si>
  <si>
    <t>d</t>
  </si>
  <si>
    <r>
      <t>Determine the</t>
    </r>
    <r>
      <rPr>
        <i/>
        <sz val="11"/>
        <rFont val="Arial"/>
        <family val="2"/>
      </rPr>
      <t xml:space="preserve"> P</t>
    </r>
    <r>
      <rPr>
        <sz val="11"/>
        <rFont val="Arial"/>
        <family val="2"/>
      </rPr>
      <t>-value.</t>
    </r>
  </si>
  <si>
    <t>Problem related to text's Chapter 12.2 &amp; 12.4:</t>
  </si>
  <si>
    <t xml:space="preserve">7. </t>
  </si>
  <si>
    <t>Give the null and alternative hypotheses for this test in symbolic form.</t>
  </si>
  <si>
    <t>One-tailed Standard Deviation</t>
  </si>
  <si>
    <t>σ=</t>
  </si>
  <si>
    <r>
      <t>s</t>
    </r>
    <r>
      <rPr>
        <vertAlign val="superscript"/>
        <sz val="10"/>
        <rFont val="Arial"/>
        <family val="2"/>
      </rPr>
      <t xml:space="preserve">2 </t>
    </r>
    <r>
      <rPr>
        <sz val="10"/>
        <rFont val="Arial"/>
        <family val="2"/>
      </rPr>
      <t>=</t>
    </r>
  </si>
  <si>
    <r>
      <t>σ</t>
    </r>
    <r>
      <rPr>
        <vertAlign val="superscript"/>
        <sz val="10"/>
        <rFont val="Tiger"/>
        <family val="1"/>
      </rPr>
      <t xml:space="preserve">2 </t>
    </r>
    <r>
      <rPr>
        <sz val="10"/>
        <rFont val="Tiger"/>
        <family val="1"/>
      </rPr>
      <t>=</t>
    </r>
  </si>
  <si>
    <t>critical values are:</t>
  </si>
  <si>
    <t>Is there sufficient statistical evidence to support the claim that the standard deviation of voyage duration is at an industry accepted value?  Explain your reasoning.</t>
  </si>
  <si>
    <t>8.</t>
  </si>
  <si>
    <t>A fish-oil manufacturer believes its product can boost mental acuity.  Listed below are the results of a memory exam on a group of subjects with one column measuring their performance on the exam before taking the supplement and the second measuring performance of the same individual after taking the supplement for one month.  Using a 1% significance level, is there statistically sufficient evidence to support the claim that the scores were higher following one month of taking the fish-oil?  Perform an appropriate hypothesis test showing necessary statistical evidence to support your conclusion.</t>
  </si>
  <si>
    <t>Before</t>
  </si>
  <si>
    <t>After</t>
  </si>
  <si>
    <t>Problems related to text's Chapter 5:</t>
  </si>
  <si>
    <t>9.</t>
  </si>
  <si>
    <r>
      <t>Which of the following statements regarding regression and correlation are true?  (</t>
    </r>
    <r>
      <rPr>
        <i/>
        <sz val="11"/>
        <rFont val="Arial"/>
        <family val="2"/>
      </rPr>
      <t>There may be more than one correct answer</t>
    </r>
    <r>
      <rPr>
        <sz val="11"/>
        <rFont val="Arial"/>
        <family val="2"/>
      </rPr>
      <t>.)</t>
    </r>
  </si>
  <si>
    <t>If the linear correlation between two variables is 0, then there is no relationship between the two variables.</t>
  </si>
  <si>
    <t>When the slope of a linear regression equation is near 0, then the linear correlation between the two variables must also be near 0.</t>
  </si>
  <si>
    <t>The average error between the actual values and the predicted values of a least squares line will always be near zero.</t>
  </si>
  <si>
    <t>A positive correlation between two variables implies the slope of the regression line will also be positive.</t>
  </si>
  <si>
    <t>10.</t>
  </si>
  <si>
    <t>For each of the following data sets, choose the most appropriate response from the choices below the table.</t>
  </si>
  <si>
    <t>Data Set #1</t>
  </si>
  <si>
    <t>Data Set #2</t>
  </si>
  <si>
    <t>x</t>
  </si>
  <si>
    <t>y</t>
  </si>
  <si>
    <t>A strong positive linear relation exists</t>
  </si>
  <si>
    <t>A strong negative linear relation exists</t>
  </si>
  <si>
    <t>No linear relation exists</t>
  </si>
  <si>
    <t>11.</t>
  </si>
  <si>
    <r>
      <t xml:space="preserve">Determine the linear correlation coefficient for each dataset in problem </t>
    </r>
    <r>
      <rPr>
        <b/>
        <sz val="11"/>
        <rFont val="Arial"/>
        <family val="2"/>
      </rPr>
      <t>#10</t>
    </r>
    <r>
      <rPr>
        <sz val="11"/>
        <rFont val="Arial"/>
        <family val="2"/>
      </rPr>
      <t>.</t>
    </r>
  </si>
  <si>
    <t>Linear Correlation for Data Set #1:</t>
  </si>
  <si>
    <t>Linear Correlation for Data Set #2:</t>
  </si>
  <si>
    <t>12.</t>
  </si>
  <si>
    <t>Below is a table detailing the number of days of personal travel over a year paired with annual household income (in 000's of dollars) for 9 families.</t>
  </si>
  <si>
    <t>HH Income ($000's)</t>
  </si>
  <si>
    <t>Travel Days</t>
  </si>
  <si>
    <t>Construct a scatterplot for this data set in the region to the right (with household income as the independent variable, and travel days as the dependent variable.)</t>
  </si>
  <si>
    <t>Based on the scatterplot, does it look like a linear regression model is appropriate for this data?  Why or why not?</t>
  </si>
  <si>
    <t>Add the line of best fit (trend line/linear regression line) to your scatterplot. Give the equation of the trend line below.  Then, give the slope value of the line and explain its meaning to this context.</t>
  </si>
  <si>
    <t xml:space="preserve">Determine the value of the correlation coefficient.  Explain what this value tells you about the two variables?  </t>
  </si>
  <si>
    <t>Based on the linear regression equation, what is the predicted number of personal travel days a person will take annually if their household income is $55,000?  Show your calculation.</t>
  </si>
  <si>
    <t>Unit 3 Excel Guide--Templates for Hypothesis Testing--EXCEL 2016 or later</t>
  </si>
  <si>
    <t>You should use these templates to help you on your text/MyStatLab problems, activities, as well as with the set of practice problems.  These templates will be provided as below within the Excel sheet for use on the Unit 3 exam and on the final.  You will want to highlight the one you need, copy it to where you are working, and then change the values related to the labels in red to those in the situation you are analyzing. The other values in black will automatically calculate for you.  You must first recognize the correct test form you should use based on the information within the problem, then what each value represents, and finally draw proper conclusions based upon the resulting calculated values.</t>
  </si>
  <si>
    <t>Two-tailed Mean (sigma known)</t>
  </si>
  <si>
    <t>One-tailed Mean (sigma known)</t>
  </si>
  <si>
    <t>sigma, σ =</t>
  </si>
  <si>
    <t>and</t>
  </si>
  <si>
    <t>Two-tailed Mean (sigma unknown)</t>
  </si>
  <si>
    <t>Two-tailed Proportion</t>
  </si>
  <si>
    <t xml:space="preserve">Two-tailed Standard Deviation </t>
  </si>
  <si>
    <t>Optional Bonus Section 12.3 Templates</t>
  </si>
  <si>
    <t>Two Large Samples -Two-tailed</t>
  </si>
  <si>
    <t xml:space="preserve">Two Large Samples -One-tailed </t>
  </si>
  <si>
    <t>Means Comparison -sigma known</t>
  </si>
  <si>
    <r>
      <t>H</t>
    </r>
    <r>
      <rPr>
        <vertAlign val="subscript"/>
        <sz val="11"/>
        <color rgb="FFFF0000"/>
        <rFont val="Calibri"/>
        <family val="2"/>
        <scheme val="minor"/>
      </rPr>
      <t>0</t>
    </r>
    <r>
      <rPr>
        <sz val="11"/>
        <color rgb="FFFF0000"/>
        <rFont val="Calibri"/>
        <family val="2"/>
        <scheme val="minor"/>
      </rPr>
      <t xml:space="preserve">:  </t>
    </r>
    <r>
      <rPr>
        <sz val="11"/>
        <color rgb="FFFF0000"/>
        <rFont val="Calibri"/>
        <family val="2"/>
      </rPr>
      <t>µ</t>
    </r>
    <r>
      <rPr>
        <vertAlign val="subscript"/>
        <sz val="11"/>
        <color rgb="FFFF0000"/>
        <rFont val="Calibri"/>
        <family val="2"/>
        <scheme val="minor"/>
      </rPr>
      <t>1</t>
    </r>
    <r>
      <rPr>
        <sz val="11"/>
        <color rgb="FFFF0000"/>
        <rFont val="Calibri"/>
        <family val="2"/>
        <scheme val="minor"/>
      </rPr>
      <t xml:space="preserve"> - </t>
    </r>
    <r>
      <rPr>
        <sz val="11"/>
        <color rgb="FFFF0000"/>
        <rFont val="Calibri"/>
        <family val="2"/>
      </rPr>
      <t>µ</t>
    </r>
    <r>
      <rPr>
        <vertAlign val="subscript"/>
        <sz val="11"/>
        <color rgb="FFFF0000"/>
        <rFont val="Calibri"/>
        <family val="2"/>
        <scheme val="minor"/>
      </rPr>
      <t>2</t>
    </r>
    <r>
      <rPr>
        <sz val="11"/>
        <color rgb="FFFF0000"/>
        <rFont val="Calibri"/>
        <family val="2"/>
        <scheme val="minor"/>
      </rPr>
      <t xml:space="preserve"> =</t>
    </r>
  </si>
  <si>
    <r>
      <t>H</t>
    </r>
    <r>
      <rPr>
        <vertAlign val="subscript"/>
        <sz val="11"/>
        <color rgb="FFFF0000"/>
        <rFont val="Calibri"/>
        <family val="2"/>
        <scheme val="minor"/>
      </rPr>
      <t>0</t>
    </r>
    <r>
      <rPr>
        <sz val="11"/>
        <color rgb="FFFF0000"/>
        <rFont val="Calibri"/>
        <family val="2"/>
        <scheme val="minor"/>
      </rPr>
      <t xml:space="preserve">:  </t>
    </r>
    <r>
      <rPr>
        <sz val="11"/>
        <color rgb="FFFF0000"/>
        <rFont val="Calibri"/>
        <family val="2"/>
      </rPr>
      <t>µ</t>
    </r>
    <r>
      <rPr>
        <vertAlign val="subscript"/>
        <sz val="11"/>
        <color rgb="FFFF0000"/>
        <rFont val="Calibri"/>
        <family val="2"/>
        <scheme val="minor"/>
      </rPr>
      <t>1</t>
    </r>
    <r>
      <rPr>
        <sz val="11"/>
        <color rgb="FFFF0000"/>
        <rFont val="Calibri"/>
        <family val="2"/>
        <scheme val="minor"/>
      </rPr>
      <t xml:space="preserve"> - </t>
    </r>
    <r>
      <rPr>
        <sz val="11"/>
        <color rgb="FFFF0000"/>
        <rFont val="Calibri"/>
        <family val="2"/>
      </rPr>
      <t>µ</t>
    </r>
    <r>
      <rPr>
        <vertAlign val="subscript"/>
        <sz val="11"/>
        <color rgb="FFFF0000"/>
        <rFont val="Calibri"/>
        <family val="2"/>
        <scheme val="minor"/>
      </rPr>
      <t>2</t>
    </r>
    <r>
      <rPr>
        <sz val="11"/>
        <color rgb="FFFF0000"/>
        <rFont val="Calibri"/>
        <family val="2"/>
        <scheme val="minor"/>
      </rPr>
      <t xml:space="preserve">  </t>
    </r>
    <r>
      <rPr>
        <sz val="11"/>
        <color rgb="FFFF0000"/>
        <rFont val="Calibri"/>
        <family val="2"/>
      </rPr>
      <t>≤</t>
    </r>
    <r>
      <rPr>
        <sz val="11"/>
        <color rgb="FFFF0000"/>
        <rFont val="Calibri"/>
        <family val="2"/>
        <scheme val="minor"/>
      </rPr>
      <t xml:space="preserve"> or </t>
    </r>
    <r>
      <rPr>
        <sz val="11"/>
        <color rgb="FFFF0000"/>
        <rFont val="Calibri"/>
        <family val="2"/>
      </rPr>
      <t>≥</t>
    </r>
  </si>
  <si>
    <t>alpha, α =</t>
  </si>
  <si>
    <t>Given info:</t>
  </si>
  <si>
    <t>From Sample #1</t>
  </si>
  <si>
    <t>From Sample #2</t>
  </si>
  <si>
    <t>σ =</t>
  </si>
  <si>
    <t>Pooled populations variance</t>
  </si>
  <si>
    <t>Pooled population  variance</t>
  </si>
  <si>
    <t>Right Tail</t>
  </si>
  <si>
    <t>Left Tail</t>
  </si>
  <si>
    <t>Two small Independent Samples -Two-tailed</t>
  </si>
  <si>
    <t xml:space="preserve">Two small Independent Samples -One-tailed </t>
  </si>
  <si>
    <t>Means Comparison -sigma unknown</t>
  </si>
  <si>
    <t>Pooled samples variance</t>
  </si>
  <si>
    <r>
      <t xml:space="preserve">REMEMBER, these are assessed preparatory problems related to the content of Unit 3.  The Unit 3 Exam will consist of similar types of problems, but not exactly the same.  Thus, make sure you are thinking about the concepts and procedures you studied in this unit versus simply “copying” the process of an example problem. Also, take time to examine the complete objective list in the Unit 3 Review document.  Listed out to the left of the spreadsheet are text chapter separators if you find yourself needing some direction to a related resource.  All answers should be calculated, as needed, within this Excel sheet, and final concluding answers given directly below or to the right of the problem.  Please make sure your answers are easily found--for example use a different color or type of font. </t>
    </r>
    <r>
      <rPr>
        <sz val="11"/>
        <color rgb="FFFF0000"/>
        <rFont val="Arial"/>
        <family val="2"/>
      </rPr>
      <t>No numerical answer resulting from a calculation will be accepted unless the process is performed in Excel and formulas/calculations used are evident when the cell is selected.</t>
    </r>
  </si>
  <si>
    <t>As the P-Value approaches 0 is it is less likely the null hypothesis will be rejected.</t>
  </si>
  <si>
    <t>Based upon your work above, should you "Reject the null hypothesis" or "Fail to reject the null hypothesis?"  Explain why.</t>
  </si>
  <si>
    <t>In 2013 the average number of times individuals under 30 years old accessed Facebook on a daily basis was 14.9.  An ad agency promoting the necessity of marketing on social media believes this number is now higher.  In an effort to prove its claim, it randomly samples 28 individuals under 30 years old and determines their daily access to Facebook.  The measurements appear below. Assuming the underlying distribution is normal, is there sufficient evidence at the 0.05 level to substantiate the ad agency's claim?</t>
  </si>
  <si>
    <t>Is there sufficient evidence to support the claim that the mean number of times individuals under 30 years old daily access Facebook is greater than 14.9?  Explain your reasoning.</t>
  </si>
  <si>
    <t>The large tankers that transport oil from the U.S. gulf coast to Canadian refineries typically carry between 800,000 and 1.3 million barrels of product. In order to control the production of refined petroleum, Canadian refineries need to minimize the variation in arrival times of large tankers or their refineries may have too little product on hand.  The industry typically views a standard deviation of 9.3 days as acceptable given the influence of weather, labor cost, and mechanical failures cannot be controlled. A random sample of delivery times was collected for 35 tankers over the past year.  The voyage duration (in days) is shown below.  Does this data demonstrate the standard deviation over the past year is acceptable at a 2% significance level?</t>
  </si>
  <si>
    <t>Based upon your work above, should you "Reject the null hypothesis" or "Fail to reject the null hypothesis?"  Explain your reasoning.</t>
  </si>
  <si>
    <t>Conclusion:</t>
  </si>
  <si>
    <r>
      <t>H</t>
    </r>
    <r>
      <rPr>
        <b/>
        <vertAlign val="subscript"/>
        <sz val="11"/>
        <color theme="1"/>
        <rFont val="Arial"/>
        <family val="2"/>
      </rPr>
      <t>0</t>
    </r>
    <r>
      <rPr>
        <b/>
        <sz val="11"/>
        <color theme="1"/>
        <rFont val="Arial"/>
        <family val="2"/>
      </rPr>
      <t>:</t>
    </r>
  </si>
  <si>
    <r>
      <t>H</t>
    </r>
    <r>
      <rPr>
        <b/>
        <vertAlign val="subscript"/>
        <sz val="11"/>
        <color theme="1"/>
        <rFont val="Arial"/>
        <family val="2"/>
      </rPr>
      <t>1</t>
    </r>
    <r>
      <rPr>
        <b/>
        <sz val="11"/>
        <color theme="1"/>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</si>
</sst>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164" formatCode="0.0000"/>
    <numFmt numFmtId="165" formatCode="0.000000"/>
  </numFmts>
  <fonts count="26">
    <font>
      <sz val="11"/>
      <color theme="1"/>
      <name val="Calibri"/>
      <family val="2"/>
      <scheme val="minor"/>
    </font>
    <font>
      <sz val="11"/>
      <color rgb="FFFF0000"/>
      <name val="Calibri"/>
      <family val="2"/>
      <scheme val="minor"/>
    </font>
    <font>
      <sz val="10"/>
      <name val="Arial"/>
      <family val="2"/>
    </font>
    <font>
      <sz val="11"/>
      <color indexed="10"/>
      <name val="Arial"/>
      <family val="2"/>
    </font>
    <font>
      <b/>
      <sz val="11"/>
      <name val="Arial"/>
      <family val="2"/>
    </font>
    <font>
      <sz val="11"/>
      <name val="Arial"/>
      <family val="2"/>
    </font>
    <font>
      <b/>
      <sz val="11"/>
      <color rgb="FFFF0000"/>
      <name val="Arial"/>
      <family val="2"/>
    </font>
    <font>
      <i/>
      <sz val="11"/>
      <name val="Arial"/>
      <family val="2"/>
    </font>
    <font>
      <b/>
      <sz val="11"/>
      <color indexed="10"/>
      <name val="Arial"/>
      <family val="2"/>
    </font>
    <font>
      <sz val="11"/>
      <color rgb="FFFF0000"/>
      <name val="Arial"/>
      <family val="2"/>
    </font>
    <font>
      <vertAlign val="subscript"/>
      <sz val="11"/>
      <name val="Arial"/>
      <family val="2"/>
    </font>
    <font>
      <b/>
      <sz val="10"/>
      <name val="Arial"/>
      <family val="2"/>
    </font>
    <font>
      <sz val="10"/>
      <color indexed="10"/>
      <name val="Arial"/>
      <family val="2"/>
    </font>
    <font>
      <sz val="12"/>
      <color rgb="FFFF0000"/>
      <name val="Calibri"/>
      <family val="2"/>
    </font>
    <font>
      <sz val="12"/>
      <color rgb="FFFF0000"/>
      <name val="Arial"/>
      <family val="2"/>
    </font>
    <font>
      <sz val="10"/>
      <color rgb="FFFF0000"/>
      <name val="Arial"/>
      <family val="2"/>
    </font>
    <font>
      <sz val="10"/>
      <color indexed="10"/>
      <name val="Tiger"/>
      <family val="1"/>
    </font>
    <font>
      <vertAlign val="superscript"/>
      <sz val="10"/>
      <name val="Arial"/>
      <family val="2"/>
    </font>
    <font>
      <sz val="10"/>
      <name val="Tiger"/>
      <family val="1"/>
    </font>
    <font>
      <vertAlign val="superscript"/>
      <sz val="10"/>
      <name val="Tiger"/>
      <family val="1"/>
    </font>
    <font>
      <b/>
      <sz val="20"/>
      <name val="Arial"/>
      <family val="2"/>
    </font>
    <font>
      <b/>
      <sz val="12"/>
      <name val="Arial"/>
      <family val="2"/>
    </font>
    <font>
      <vertAlign val="subscript"/>
      <sz val="11"/>
      <color rgb="FFFF0000"/>
      <name val="Calibri"/>
      <family val="2"/>
      <scheme val="minor"/>
    </font>
    <font>
      <sz val="11"/>
      <color rgb="FFFF0000"/>
      <name val="Calibri"/>
      <family val="2"/>
    </font>
    <font>
      <b/>
      <sz val="11"/>
      <color theme="1"/>
      <name val="Arial"/>
      <family val="2"/>
    </font>
    <font>
      <b/>
      <vertAlign val="subscript"/>
      <sz val="11"/>
      <color theme="1"/>
      <name val="Arial"/>
      <family val="2"/>
    </font>
  </fonts>
  <fills count="3">
    <fill>
      <patternFill patternType="none"/>
    </fill>
    <fill>
      <patternFill patternType="gray125"/>
    </fill>
    <fill>
      <patternFill patternType="solid">
        <fgColor theme="0" tint="-0.14999847407452621"/>
        <bgColor indexed="64"/>
      </patternFill>
    </fill>
  </fills>
  <borders count="19">
    <border>
      <left/>
      <right/>
      <top/>
      <bottom/>
      <diagonal/>
    </border>
    <border>
      <left/>
      <right/>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bottom style="thin">
        <color auto="1"/>
      </bottom>
      <diagonal/>
    </border>
    <border>
      <left/>
      <right/>
      <top style="thin">
        <color auto="1"/>
      </top>
      <bottom/>
      <diagonal/>
    </border>
    <border>
      <left style="thin">
        <color indexed="64"/>
      </left>
      <right/>
      <top style="thin">
        <color auto="1"/>
      </top>
      <bottom/>
      <diagonal/>
    </border>
    <border>
      <left style="thin">
        <color indexed="64"/>
      </left>
      <right/>
      <top/>
      <bottom/>
      <diagonal/>
    </border>
    <border>
      <left/>
      <right style="thin">
        <color auto="1"/>
      </right>
      <top style="thin">
        <color auto="1"/>
      </top>
      <bottom/>
      <diagonal/>
    </border>
    <border>
      <left/>
      <right style="thin">
        <color auto="1"/>
      </right>
      <top/>
      <bottom/>
      <diagonal/>
    </border>
    <border>
      <left style="thin">
        <color auto="1"/>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s>
  <cellStyleXfs count="3">
    <xf numFmtId="0" fontId="0" fillId="0" borderId="0"/>
    <xf numFmtId="0" fontId="2" fillId="0" borderId="0"/>
    <xf numFmtId="0" fontId="2" fillId="0" borderId="0"/>
  </cellStyleXfs>
  <cellXfs count="179">
    <xf numFmtId="0" fontId="0" fillId="0" borderId="0" xfId="0"/>
    <xf numFmtId="0" fontId="3" fillId="0" borderId="0" xfId="1" applyFont="1"/>
    <xf numFmtId="0" fontId="5" fillId="0" borderId="0" xfId="1" applyFont="1"/>
    <xf numFmtId="0" fontId="5" fillId="0" borderId="0" xfId="1" applyFont="1" applyAlignment="1">
      <alignment horizontal="right"/>
    </xf>
    <xf numFmtId="0" fontId="3" fillId="0" borderId="0" xfId="1" applyFont="1" applyAlignment="1"/>
    <xf numFmtId="0" fontId="5" fillId="0" borderId="0" xfId="1" applyFont="1" applyAlignment="1"/>
    <xf numFmtId="0" fontId="4" fillId="0" borderId="0" xfId="1" applyFont="1" applyAlignment="1">
      <alignment horizontal="center"/>
    </xf>
    <xf numFmtId="0" fontId="5" fillId="0" borderId="0" xfId="1" applyFont="1" applyAlignment="1">
      <alignment horizontal="left" vertical="top" wrapText="1" readingOrder="1"/>
    </xf>
    <xf numFmtId="49" fontId="5" fillId="0" borderId="0" xfId="1" applyNumberFormat="1" applyFont="1" applyAlignment="1">
      <alignment horizontal="right"/>
    </xf>
    <xf numFmtId="0" fontId="5" fillId="0" borderId="0" xfId="1" applyFont="1" applyBorder="1" applyAlignment="1">
      <alignment horizontal="right" vertical="center"/>
    </xf>
    <xf numFmtId="0" fontId="6" fillId="0" borderId="0" xfId="1" applyFont="1" applyAlignment="1">
      <alignment horizontal="right"/>
    </xf>
    <xf numFmtId="0" fontId="6" fillId="0" borderId="0" xfId="1" applyFont="1"/>
    <xf numFmtId="0" fontId="3" fillId="0" borderId="0" xfId="0" applyFont="1"/>
    <xf numFmtId="49" fontId="5" fillId="0" borderId="0" xfId="0" applyNumberFormat="1" applyFont="1" applyFill="1" applyAlignment="1">
      <alignment horizontal="right"/>
    </xf>
    <xf numFmtId="0" fontId="5" fillId="0" borderId="0" xfId="1" applyFont="1" applyBorder="1"/>
    <xf numFmtId="0" fontId="5" fillId="0" borderId="0" xfId="0" applyFont="1" applyFill="1" applyAlignment="1">
      <alignment vertical="top" wrapText="1"/>
    </xf>
    <xf numFmtId="49" fontId="5" fillId="0" borderId="0" xfId="0" applyNumberFormat="1" applyFont="1" applyAlignment="1">
      <alignment horizontal="right"/>
    </xf>
    <xf numFmtId="0" fontId="8" fillId="0" borderId="0" xfId="0" applyFont="1"/>
    <xf numFmtId="0" fontId="8" fillId="0" borderId="0" xfId="1" applyFont="1"/>
    <xf numFmtId="49" fontId="5" fillId="0" borderId="0" xfId="1" applyNumberFormat="1" applyFont="1" applyFill="1" applyAlignment="1">
      <alignment horizontal="right"/>
    </xf>
    <xf numFmtId="0" fontId="5" fillId="0" borderId="0" xfId="1" applyFont="1" applyFill="1" applyAlignment="1">
      <alignment vertical="top" wrapText="1"/>
    </xf>
    <xf numFmtId="0" fontId="5" fillId="0" borderId="0" xfId="0" applyFont="1" applyAlignment="1">
      <alignment horizontal="left" wrapText="1"/>
    </xf>
    <xf numFmtId="0" fontId="5" fillId="0" borderId="0" xfId="0" applyFont="1"/>
    <xf numFmtId="0" fontId="5" fillId="0" borderId="0" xfId="0" applyFont="1" applyAlignment="1">
      <alignment horizontal="right"/>
    </xf>
    <xf numFmtId="0" fontId="5" fillId="0" borderId="0" xfId="0" applyFont="1" applyAlignment="1">
      <alignment wrapText="1"/>
    </xf>
    <xf numFmtId="0" fontId="5" fillId="0" borderId="0" xfId="0" applyFont="1" applyAlignment="1">
      <alignment horizontal="right" wrapText="1"/>
    </xf>
    <xf numFmtId="0" fontId="1" fillId="0" borderId="0" xfId="0" applyFont="1"/>
    <xf numFmtId="0" fontId="4" fillId="0" borderId="0" xfId="0" applyFont="1"/>
    <xf numFmtId="0" fontId="5" fillId="0" borderId="0" xfId="0" applyFont="1" applyBorder="1"/>
    <xf numFmtId="0" fontId="5" fillId="0" borderId="0" xfId="1" applyFont="1" applyFill="1" applyBorder="1"/>
    <xf numFmtId="0" fontId="5" fillId="0" borderId="0" xfId="1" applyFont="1" applyBorder="1" applyAlignment="1">
      <alignment horizontal="left"/>
    </xf>
    <xf numFmtId="0" fontId="5" fillId="0" borderId="0" xfId="1" applyFont="1" applyBorder="1" applyAlignment="1">
      <alignment horizontal="right"/>
    </xf>
    <xf numFmtId="0" fontId="11" fillId="2" borderId="2" xfId="1" applyFont="1" applyFill="1" applyBorder="1"/>
    <xf numFmtId="0" fontId="2" fillId="2" borderId="3" xfId="1" applyFill="1" applyBorder="1"/>
    <xf numFmtId="0" fontId="2" fillId="2" borderId="4" xfId="1" applyFill="1" applyBorder="1"/>
    <xf numFmtId="0" fontId="12" fillId="0" borderId="5" xfId="1" applyFont="1" applyBorder="1" applyAlignment="1">
      <alignment horizontal="left"/>
    </xf>
    <xf numFmtId="0" fontId="2" fillId="0" borderId="0" xfId="1" applyBorder="1"/>
    <xf numFmtId="0" fontId="2" fillId="0" borderId="6" xfId="1" applyBorder="1"/>
    <xf numFmtId="0" fontId="12" fillId="0" borderId="5" xfId="1" applyFont="1" applyBorder="1" applyAlignment="1">
      <alignment horizontal="right"/>
    </xf>
    <xf numFmtId="0" fontId="5" fillId="0" borderId="0" xfId="0" applyFont="1" applyAlignment="1"/>
    <xf numFmtId="0" fontId="12" fillId="0" borderId="5" xfId="1" applyFont="1" applyBorder="1"/>
    <xf numFmtId="0" fontId="2" fillId="0" borderId="5" xfId="1" applyFont="1" applyBorder="1" applyAlignment="1">
      <alignment horizontal="right"/>
    </xf>
    <xf numFmtId="0" fontId="2" fillId="0" borderId="5" xfId="1" applyBorder="1" applyAlignment="1">
      <alignment horizontal="right"/>
    </xf>
    <xf numFmtId="0" fontId="2" fillId="0" borderId="5" xfId="1" applyBorder="1"/>
    <xf numFmtId="0" fontId="2" fillId="0" borderId="0" xfId="1" applyBorder="1" applyAlignment="1">
      <alignment horizontal="center"/>
    </xf>
    <xf numFmtId="0" fontId="3" fillId="0" borderId="0" xfId="0" applyFont="1" applyFill="1"/>
    <xf numFmtId="0" fontId="2" fillId="0" borderId="7" xfId="1" applyBorder="1" applyAlignment="1">
      <alignment horizontal="right"/>
    </xf>
    <xf numFmtId="0" fontId="2" fillId="0" borderId="8" xfId="1" applyBorder="1"/>
    <xf numFmtId="0" fontId="2" fillId="0" borderId="9" xfId="1" applyBorder="1"/>
    <xf numFmtId="0" fontId="5" fillId="0" borderId="0" xfId="1" applyFont="1" applyAlignment="1">
      <alignment horizontal="center"/>
    </xf>
    <xf numFmtId="0" fontId="5" fillId="0" borderId="0" xfId="0" applyFont="1" applyAlignment="1">
      <alignment horizontal="left" vertical="center" wrapText="1"/>
    </xf>
    <xf numFmtId="0" fontId="5" fillId="0" borderId="0" xfId="0" applyFont="1" applyAlignment="1">
      <alignment horizontal="center"/>
    </xf>
    <xf numFmtId="0" fontId="9" fillId="0" borderId="0" xfId="0" applyFont="1"/>
    <xf numFmtId="0" fontId="4" fillId="0" borderId="0" xfId="1" applyFont="1" applyFill="1" applyBorder="1"/>
    <xf numFmtId="0" fontId="9" fillId="0" borderId="0" xfId="0" applyFont="1" applyBorder="1"/>
    <xf numFmtId="0" fontId="5" fillId="0" borderId="0" xfId="1" applyFont="1" applyAlignment="1">
      <alignment wrapText="1"/>
    </xf>
    <xf numFmtId="0" fontId="5" fillId="0" borderId="0" xfId="1" applyFont="1" applyFill="1" applyBorder="1" applyAlignment="1">
      <alignment horizontal="left"/>
    </xf>
    <xf numFmtId="0" fontId="5" fillId="0" borderId="0" xfId="1" applyFont="1" applyFill="1" applyBorder="1" applyAlignment="1">
      <alignment horizontal="right"/>
    </xf>
    <xf numFmtId="0" fontId="15" fillId="0" borderId="5" xfId="1" applyFont="1" applyBorder="1" applyAlignment="1">
      <alignment horizontal="right"/>
    </xf>
    <xf numFmtId="0" fontId="2" fillId="0" borderId="0" xfId="1"/>
    <xf numFmtId="0" fontId="16" fillId="0" borderId="5" xfId="1" applyFont="1" applyBorder="1" applyAlignment="1">
      <alignment horizontal="right"/>
    </xf>
    <xf numFmtId="0" fontId="18" fillId="0" borderId="5" xfId="1" applyFont="1" applyBorder="1" applyAlignment="1">
      <alignment horizontal="right"/>
    </xf>
    <xf numFmtId="0" fontId="5" fillId="0" borderId="0" xfId="2" applyFont="1" applyBorder="1" applyAlignment="1">
      <alignment horizontal="right"/>
    </xf>
    <xf numFmtId="0" fontId="5" fillId="0" borderId="0" xfId="2" applyFont="1" applyBorder="1"/>
    <xf numFmtId="0" fontId="5" fillId="0" borderId="0" xfId="0" applyFont="1" applyFill="1" applyBorder="1"/>
    <xf numFmtId="0" fontId="9" fillId="0" borderId="0" xfId="1" applyFont="1"/>
    <xf numFmtId="0" fontId="5" fillId="0" borderId="10" xfId="1" applyFont="1" applyBorder="1" applyAlignment="1">
      <alignment horizontal="center"/>
    </xf>
    <xf numFmtId="0" fontId="5" fillId="0" borderId="1" xfId="1" applyFont="1" applyBorder="1" applyAlignment="1">
      <alignment horizontal="center"/>
    </xf>
    <xf numFmtId="0" fontId="9" fillId="0" borderId="0" xfId="1" applyFont="1" applyAlignment="1">
      <alignment horizontal="center"/>
    </xf>
    <xf numFmtId="0" fontId="5" fillId="0" borderId="11" xfId="0" applyFont="1" applyBorder="1" applyAlignment="1">
      <alignment horizontal="center"/>
    </xf>
    <xf numFmtId="0" fontId="5" fillId="0" borderId="12" xfId="0" applyFont="1" applyBorder="1" applyAlignment="1">
      <alignment horizontal="center"/>
    </xf>
    <xf numFmtId="0" fontId="5" fillId="0" borderId="0" xfId="0" applyFont="1" applyBorder="1" applyAlignment="1">
      <alignment horizontal="center"/>
    </xf>
    <xf numFmtId="0" fontId="5" fillId="0" borderId="13" xfId="0" applyFont="1" applyBorder="1" applyAlignment="1">
      <alignment horizontal="center"/>
    </xf>
    <xf numFmtId="2" fontId="5" fillId="0" borderId="0" xfId="1" applyNumberFormat="1" applyFont="1" applyFill="1" applyBorder="1"/>
    <xf numFmtId="0" fontId="5" fillId="0" borderId="0" xfId="1" applyFont="1" applyAlignment="1">
      <alignment horizontal="left"/>
    </xf>
    <xf numFmtId="0" fontId="9" fillId="0" borderId="0" xfId="1" quotePrefix="1" applyFont="1" applyBorder="1"/>
    <xf numFmtId="49" fontId="5" fillId="0" borderId="0" xfId="1" applyNumberFormat="1" applyFont="1" applyBorder="1" applyAlignment="1">
      <alignment horizontal="right"/>
    </xf>
    <xf numFmtId="0" fontId="3" fillId="0" borderId="0" xfId="1" applyFont="1" applyBorder="1"/>
    <xf numFmtId="0" fontId="5" fillId="0" borderId="0" xfId="1" applyFont="1" applyFill="1" applyBorder="1" applyAlignment="1">
      <alignment horizontal="center"/>
    </xf>
    <xf numFmtId="0" fontId="5" fillId="0" borderId="0" xfId="1" applyFont="1" applyBorder="1" applyAlignment="1">
      <alignment horizontal="center"/>
    </xf>
    <xf numFmtId="0" fontId="5" fillId="0" borderId="0" xfId="0" applyFont="1" applyFill="1" applyBorder="1" applyAlignment="1">
      <alignment horizontal="center"/>
    </xf>
    <xf numFmtId="2" fontId="5" fillId="0" borderId="0" xfId="0" applyNumberFormat="1" applyFont="1" applyFill="1" applyBorder="1" applyAlignment="1">
      <alignment horizontal="center"/>
    </xf>
    <xf numFmtId="0" fontId="5" fillId="0" borderId="10" xfId="0" applyFont="1" applyBorder="1" applyAlignment="1">
      <alignment horizontal="center"/>
    </xf>
    <xf numFmtId="0" fontId="5" fillId="0" borderId="1" xfId="0" applyFont="1" applyBorder="1" applyAlignment="1">
      <alignment horizontal="center"/>
    </xf>
    <xf numFmtId="0" fontId="5" fillId="0" borderId="14" xfId="0" applyFont="1" applyBorder="1" applyAlignment="1">
      <alignment horizontal="center"/>
    </xf>
    <xf numFmtId="0" fontId="5" fillId="0" borderId="15" xfId="0" applyFont="1" applyBorder="1" applyAlignment="1">
      <alignment horizontal="center"/>
    </xf>
    <xf numFmtId="0" fontId="5" fillId="0" borderId="0" xfId="0" applyFont="1" applyBorder="1" applyAlignment="1">
      <alignment horizontal="right"/>
    </xf>
    <xf numFmtId="0" fontId="7" fillId="0" borderId="0" xfId="1" applyFont="1" applyFill="1" applyBorder="1" applyAlignment="1">
      <alignment horizontal="center"/>
    </xf>
    <xf numFmtId="0" fontId="5" fillId="0" borderId="0" xfId="1" applyFont="1" applyFill="1" applyBorder="1" applyAlignment="1"/>
    <xf numFmtId="0" fontId="5" fillId="0" borderId="0" xfId="0" applyFont="1" applyAlignment="1">
      <alignment horizontal="left"/>
    </xf>
    <xf numFmtId="0" fontId="5" fillId="0" borderId="0" xfId="0" applyFont="1" applyAlignment="1">
      <alignment vertical="top"/>
    </xf>
    <xf numFmtId="0" fontId="5" fillId="0" borderId="0" xfId="0" applyFont="1" applyAlignment="1">
      <alignment vertical="top" wrapText="1"/>
    </xf>
    <xf numFmtId="0" fontId="5" fillId="0" borderId="0" xfId="0" applyFont="1" applyAlignment="1">
      <alignment horizontal="right" vertical="top"/>
    </xf>
    <xf numFmtId="164" fontId="9" fillId="0" borderId="0" xfId="1" applyNumberFormat="1" applyFont="1"/>
    <xf numFmtId="164" fontId="9" fillId="0" borderId="0" xfId="0" applyNumberFormat="1" applyFont="1" applyAlignment="1">
      <alignment vertical="top" wrapText="1"/>
    </xf>
    <xf numFmtId="0" fontId="5" fillId="0" borderId="1" xfId="0" applyFont="1" applyBorder="1"/>
    <xf numFmtId="0" fontId="5" fillId="0" borderId="10" xfId="0" applyFont="1" applyBorder="1" applyAlignment="1">
      <alignment horizontal="right"/>
    </xf>
    <xf numFmtId="0" fontId="5" fillId="0" borderId="16" xfId="0" applyFont="1" applyFill="1" applyBorder="1" applyAlignment="1">
      <alignment horizontal="center"/>
    </xf>
    <xf numFmtId="0" fontId="5" fillId="0" borderId="0" xfId="0" applyFont="1" applyFill="1" applyBorder="1" applyAlignment="1"/>
    <xf numFmtId="0" fontId="5" fillId="0" borderId="0" xfId="0" applyFont="1" applyAlignment="1">
      <alignment horizontal="center" vertical="center"/>
    </xf>
    <xf numFmtId="0" fontId="5" fillId="0" borderId="13" xfId="0" applyFont="1" applyBorder="1" applyAlignment="1">
      <alignment horizontal="center" vertical="center"/>
    </xf>
    <xf numFmtId="0" fontId="7" fillId="0" borderId="0" xfId="1" applyFont="1" applyFill="1" applyBorder="1" applyAlignment="1">
      <alignment horizontal="centerContinuous"/>
    </xf>
    <xf numFmtId="0" fontId="7" fillId="0" borderId="0" xfId="0" applyFont="1" applyFill="1" applyBorder="1" applyAlignment="1">
      <alignment horizontal="center"/>
    </xf>
    <xf numFmtId="0" fontId="6" fillId="0" borderId="0" xfId="1" applyFont="1" applyBorder="1" applyAlignment="1">
      <alignment horizontal="center"/>
    </xf>
    <xf numFmtId="164" fontId="9" fillId="0" borderId="0" xfId="1" applyNumberFormat="1" applyFont="1" applyBorder="1"/>
    <xf numFmtId="0" fontId="3" fillId="0" borderId="0" xfId="0" applyFont="1" applyFill="1" applyBorder="1" applyAlignment="1"/>
    <xf numFmtId="0" fontId="6" fillId="0" borderId="0" xfId="1" applyFont="1" applyFill="1" applyBorder="1" applyAlignment="1"/>
    <xf numFmtId="164" fontId="9" fillId="0" borderId="0" xfId="1" applyNumberFormat="1" applyFont="1" applyFill="1" applyBorder="1" applyAlignment="1"/>
    <xf numFmtId="6" fontId="3" fillId="0" borderId="0" xfId="0" applyNumberFormat="1" applyFont="1"/>
    <xf numFmtId="0" fontId="21" fillId="0" borderId="0" xfId="1" applyFont="1"/>
    <xf numFmtId="0" fontId="0" fillId="2" borderId="3" xfId="0" applyFill="1" applyBorder="1" applyAlignment="1">
      <alignment horizontal="center"/>
    </xf>
    <xf numFmtId="0" fontId="0" fillId="2" borderId="4" xfId="0" applyFill="1" applyBorder="1" applyAlignment="1">
      <alignment horizontal="center"/>
    </xf>
    <xf numFmtId="0" fontId="11" fillId="2" borderId="17" xfId="1" applyFont="1" applyFill="1" applyBorder="1"/>
    <xf numFmtId="0" fontId="0" fillId="2" borderId="1" xfId="0" applyFill="1" applyBorder="1" applyAlignment="1">
      <alignment horizontal="center"/>
    </xf>
    <xf numFmtId="0" fontId="0" fillId="2" borderId="18" xfId="0" applyFill="1" applyBorder="1" applyAlignment="1">
      <alignment horizontal="center"/>
    </xf>
    <xf numFmtId="0" fontId="1" fillId="0" borderId="5" xfId="0" applyFont="1" applyBorder="1" applyAlignment="1">
      <alignment horizontal="right"/>
    </xf>
    <xf numFmtId="0" fontId="0" fillId="0" borderId="0" xfId="0" applyBorder="1" applyAlignment="1">
      <alignment horizontal="center" wrapText="1"/>
    </xf>
    <xf numFmtId="0" fontId="0" fillId="0" borderId="0" xfId="0" applyBorder="1" applyAlignment="1">
      <alignment horizontal="center"/>
    </xf>
    <xf numFmtId="0" fontId="0" fillId="0" borderId="6" xfId="0" applyBorder="1" applyAlignment="1">
      <alignment horizontal="center" wrapText="1"/>
    </xf>
    <xf numFmtId="0" fontId="12" fillId="0" borderId="5" xfId="0" applyFont="1" applyBorder="1" applyAlignment="1">
      <alignment horizontal="right"/>
    </xf>
    <xf numFmtId="0" fontId="0" fillId="0" borderId="0" xfId="0" applyBorder="1" applyAlignment="1" applyProtection="1">
      <alignment horizontal="center"/>
      <protection locked="0"/>
    </xf>
    <xf numFmtId="0" fontId="0" fillId="0" borderId="6" xfId="0" applyBorder="1" applyAlignment="1" applyProtection="1">
      <alignment horizontal="center"/>
      <protection locked="0"/>
    </xf>
    <xf numFmtId="0" fontId="0" fillId="0" borderId="5" xfId="0" applyBorder="1"/>
    <xf numFmtId="0" fontId="2" fillId="0" borderId="5" xfId="0" applyFont="1" applyBorder="1" applyAlignment="1">
      <alignment horizontal="right"/>
    </xf>
    <xf numFmtId="0" fontId="0" fillId="0" borderId="6" xfId="0" applyBorder="1" applyAlignment="1">
      <alignment horizontal="center"/>
    </xf>
    <xf numFmtId="0" fontId="0" fillId="0" borderId="5" xfId="0" applyBorder="1" applyAlignment="1">
      <alignment horizontal="right"/>
    </xf>
    <xf numFmtId="0" fontId="0" fillId="0" borderId="7" xfId="0" applyBorder="1" applyAlignment="1">
      <alignment horizontal="right"/>
    </xf>
    <xf numFmtId="0" fontId="0" fillId="0" borderId="8" xfId="0" applyBorder="1" applyAlignment="1">
      <alignment horizontal="center"/>
    </xf>
    <xf numFmtId="0" fontId="0" fillId="0" borderId="9" xfId="0" applyBorder="1" applyAlignment="1">
      <alignment horizontal="center"/>
    </xf>
    <xf numFmtId="0" fontId="2" fillId="0" borderId="0" xfId="1" quotePrefix="1"/>
    <xf numFmtId="0" fontId="4" fillId="0" borderId="0" xfId="1" applyFont="1"/>
    <xf numFmtId="0" fontId="9" fillId="0" borderId="0" xfId="0" applyFont="1" applyAlignment="1">
      <alignment vertical="center"/>
    </xf>
    <xf numFmtId="0" fontId="3" fillId="0" borderId="0" xfId="1" applyFont="1" applyAlignment="1">
      <alignment horizontal="right"/>
    </xf>
    <xf numFmtId="0" fontId="3" fillId="0" borderId="0" xfId="0" applyFont="1" applyAlignment="1">
      <alignment horizontal="right"/>
    </xf>
    <xf numFmtId="0" fontId="3" fillId="0" borderId="0" xfId="1" applyFont="1" applyAlignment="1">
      <alignment horizontal="left"/>
    </xf>
    <xf numFmtId="0" fontId="12" fillId="0" borderId="0" xfId="0" applyFont="1"/>
    <xf numFmtId="0" fontId="12" fillId="0" borderId="0" xfId="1" applyFont="1"/>
    <xf numFmtId="165" fontId="9" fillId="0" borderId="0" xfId="1" applyNumberFormat="1" applyFont="1"/>
    <xf numFmtId="0" fontId="24" fillId="0" borderId="0" xfId="0" applyFont="1" applyAlignment="1">
      <alignment horizontal="right"/>
    </xf>
    <xf numFmtId="0" fontId="12" fillId="0" borderId="0" xfId="1" applyFont="1" applyBorder="1" applyAlignment="1">
      <alignment horizontal="left"/>
    </xf>
    <xf numFmtId="0" fontId="12" fillId="0" borderId="0" xfId="1" applyFont="1" applyBorder="1" applyAlignment="1">
      <alignment horizontal="right"/>
    </xf>
    <xf numFmtId="0" fontId="2" fillId="0" borderId="0" xfId="1" applyBorder="1" applyAlignment="1">
      <alignment horizontal="right"/>
    </xf>
    <xf numFmtId="0" fontId="11" fillId="0" borderId="0" xfId="1" applyFont="1" applyFill="1" applyBorder="1"/>
    <xf numFmtId="0" fontId="2" fillId="0" borderId="0" xfId="1" applyFill="1" applyBorder="1"/>
    <xf numFmtId="0" fontId="15" fillId="0" borderId="0" xfId="1" applyFont="1" applyBorder="1" applyAlignment="1">
      <alignment horizontal="right"/>
    </xf>
    <xf numFmtId="0" fontId="16" fillId="0" borderId="0" xfId="1" applyFont="1" applyBorder="1" applyAlignment="1">
      <alignment horizontal="right"/>
    </xf>
    <xf numFmtId="0" fontId="2" fillId="0" borderId="0" xfId="1" applyFont="1" applyBorder="1" applyAlignment="1">
      <alignment horizontal="right"/>
    </xf>
    <xf numFmtId="0" fontId="18" fillId="0" borderId="0" xfId="1" applyFont="1" applyBorder="1" applyAlignment="1">
      <alignment horizontal="right"/>
    </xf>
    <xf numFmtId="0" fontId="12" fillId="0" borderId="0" xfId="1" applyFont="1" applyBorder="1"/>
    <xf numFmtId="0" fontId="5" fillId="0" borderId="0" xfId="1" applyFont="1" applyFill="1" applyAlignment="1">
      <alignment horizontal="left" vertical="top" wrapText="1"/>
    </xf>
    <xf numFmtId="49" fontId="4" fillId="0" borderId="0" xfId="1" applyNumberFormat="1" applyFont="1" applyAlignment="1">
      <alignment horizontal="left"/>
    </xf>
    <xf numFmtId="0" fontId="5" fillId="0" borderId="0" xfId="1" applyFont="1" applyAlignment="1"/>
    <xf numFmtId="0" fontId="6" fillId="0" borderId="1" xfId="1" applyFont="1" applyBorder="1" applyAlignment="1">
      <alignment horizontal="left"/>
    </xf>
    <xf numFmtId="49" fontId="4" fillId="0" borderId="0" xfId="1" applyNumberFormat="1" applyFont="1" applyFill="1" applyAlignment="1">
      <alignment horizontal="left" vertical="top"/>
    </xf>
    <xf numFmtId="0" fontId="5" fillId="0" borderId="0" xfId="1" applyFont="1" applyAlignment="1">
      <alignment vertical="top" wrapText="1" readingOrder="1"/>
    </xf>
    <xf numFmtId="0" fontId="5" fillId="0" borderId="0" xfId="1" applyFont="1" applyAlignment="1">
      <alignment horizontal="left" vertical="top" wrapText="1" readingOrder="1"/>
    </xf>
    <xf numFmtId="0" fontId="5" fillId="0" borderId="0" xfId="0" applyFont="1" applyFill="1" applyAlignment="1">
      <alignment horizontal="center" vertical="top" wrapText="1"/>
    </xf>
    <xf numFmtId="0" fontId="5" fillId="0" borderId="0" xfId="0" applyFont="1" applyAlignment="1">
      <alignment wrapText="1"/>
    </xf>
    <xf numFmtId="0" fontId="5" fillId="0" borderId="0" xfId="1" applyFont="1" applyAlignment="1">
      <alignment wrapText="1"/>
    </xf>
    <xf numFmtId="0" fontId="5" fillId="0" borderId="0" xfId="1" applyFont="1"/>
    <xf numFmtId="0" fontId="5" fillId="0" borderId="0" xfId="0" applyFont="1" applyAlignment="1">
      <alignment horizontal="left" vertical="top" wrapText="1"/>
    </xf>
    <xf numFmtId="0" fontId="9" fillId="0" borderId="0" xfId="0" applyFont="1" applyAlignment="1">
      <alignment horizontal="left" vertical="top" wrapText="1"/>
    </xf>
    <xf numFmtId="0" fontId="5" fillId="0" borderId="0" xfId="0" applyFont="1" applyAlignment="1">
      <alignment horizontal="left" wrapText="1"/>
    </xf>
    <xf numFmtId="0" fontId="9" fillId="0" borderId="0" xfId="0" applyFont="1" applyAlignment="1">
      <alignment vertical="top" wrapText="1"/>
    </xf>
    <xf numFmtId="0" fontId="9" fillId="0" borderId="0" xfId="0" applyFont="1" applyAlignment="1">
      <alignment wrapText="1"/>
    </xf>
    <xf numFmtId="0" fontId="9" fillId="0" borderId="0" xfId="0" applyFont="1" applyFill="1" applyAlignment="1">
      <alignment wrapText="1"/>
    </xf>
    <xf numFmtId="0" fontId="5" fillId="0" borderId="0" xfId="0" applyFont="1" applyAlignment="1">
      <alignment horizontal="left" vertical="center" wrapText="1"/>
    </xf>
    <xf numFmtId="0" fontId="13" fillId="0" borderId="0" xfId="0" applyFont="1" applyAlignment="1">
      <alignment wrapText="1"/>
    </xf>
    <xf numFmtId="0" fontId="14" fillId="0" borderId="0" xfId="0" applyFont="1" applyAlignment="1">
      <alignment wrapText="1"/>
    </xf>
    <xf numFmtId="0" fontId="9" fillId="0" borderId="0" xfId="0" applyFont="1" applyFill="1" applyAlignment="1">
      <alignment horizontal="left" wrapText="1"/>
    </xf>
    <xf numFmtId="0" fontId="5" fillId="0" borderId="0" xfId="0" applyFont="1" applyFill="1" applyAlignment="1">
      <alignment horizontal="left" vertical="top" wrapText="1"/>
    </xf>
    <xf numFmtId="0" fontId="4" fillId="0" borderId="0" xfId="0" applyFont="1" applyAlignment="1">
      <alignment horizontal="center"/>
    </xf>
    <xf numFmtId="0" fontId="9" fillId="0" borderId="0" xfId="0" applyFont="1" applyAlignment="1">
      <alignment horizontal="left" vertical="center" wrapText="1"/>
    </xf>
    <xf numFmtId="0" fontId="9" fillId="0" borderId="0" xfId="1" applyFont="1" applyAlignment="1">
      <alignment horizontal="left" vertical="top" wrapText="1"/>
    </xf>
    <xf numFmtId="0" fontId="5" fillId="0" borderId="0" xfId="1" applyFont="1" applyAlignment="1">
      <alignment horizontal="left" vertical="top" wrapText="1"/>
    </xf>
    <xf numFmtId="0" fontId="5" fillId="0" borderId="0" xfId="1" applyFont="1" applyAlignment="1">
      <alignment horizontal="left" wrapText="1"/>
    </xf>
    <xf numFmtId="0" fontId="5" fillId="0" borderId="0" xfId="0" applyFont="1" applyAlignment="1">
      <alignment horizontal="left" wrapText="1" indent="2"/>
    </xf>
    <xf numFmtId="0" fontId="20" fillId="0" borderId="0" xfId="1" applyFont="1"/>
    <xf numFmtId="0" fontId="12" fillId="0" borderId="0" xfId="1" applyFont="1" applyAlignment="1">
      <alignment wrapText="1"/>
    </xf>
  </cellXfs>
  <cellStyles count="3">
    <cellStyle name="Normal" xfId="0" builtinId="0"/>
    <cellStyle name="Normal 2" xfId="1" xr:uid="{00000000-0005-0000-0000-000001000000}"/>
    <cellStyle name="Normal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339"/>
  <sheetViews>
    <sheetView tabSelected="1" zoomScaleNormal="100" zoomScalePageLayoutView="141" workbookViewId="0">
      <selection activeCell="A9" sqref="A9"/>
    </sheetView>
  </sheetViews>
  <sheetFormatPr defaultColWidth="8.85546875" defaultRowHeight="14.25"/>
  <cols>
    <col min="1" max="1" width="22.5703125" style="1" customWidth="1"/>
    <col min="2" max="2" width="8.85546875" style="2"/>
    <col min="3" max="3" width="9.42578125" style="2" customWidth="1"/>
    <col min="4" max="4" width="15.42578125" style="2" customWidth="1"/>
    <col min="5" max="5" width="15.7109375" style="2" customWidth="1"/>
    <col min="6" max="6" width="13.140625" style="2" customWidth="1"/>
    <col min="7" max="7" width="12.28515625" style="2" customWidth="1"/>
    <col min="8" max="8" width="11.140625" style="2" customWidth="1"/>
    <col min="9" max="9" width="12" style="2" customWidth="1"/>
    <col min="10" max="10" width="11.85546875" style="2" customWidth="1"/>
    <col min="11" max="11" width="12.7109375" style="2" customWidth="1"/>
    <col min="12" max="12" width="10.42578125" style="2" customWidth="1"/>
    <col min="13" max="13" width="22.140625" style="2" customWidth="1"/>
    <col min="14" max="14" width="13.7109375" style="2" customWidth="1"/>
    <col min="15" max="15" width="8.85546875" style="2"/>
    <col min="16" max="16" width="10.28515625" style="2" bestFit="1" customWidth="1"/>
    <col min="17" max="16384" width="8.85546875" style="2"/>
  </cols>
  <sheetData>
    <row r="1" spans="1:18" ht="23.25" customHeight="1">
      <c r="B1" s="150" t="s">
        <v>0</v>
      </c>
      <c r="C1" s="151"/>
      <c r="D1" s="151"/>
      <c r="E1" s="151"/>
      <c r="F1" s="151"/>
      <c r="G1" s="151"/>
    </row>
    <row r="2" spans="1:18" ht="19.5" customHeight="1">
      <c r="B2" s="151"/>
      <c r="C2" s="151"/>
      <c r="D2" s="151"/>
      <c r="E2" s="151"/>
      <c r="F2" s="151"/>
      <c r="G2" s="151"/>
      <c r="H2" s="3" t="s">
        <v>1</v>
      </c>
      <c r="I2" s="152"/>
      <c r="J2" s="152"/>
      <c r="K2" s="152"/>
    </row>
    <row r="3" spans="1:18" ht="15">
      <c r="A3" s="4"/>
      <c r="B3" s="150" t="s">
        <v>2</v>
      </c>
      <c r="C3" s="150"/>
      <c r="D3" s="150"/>
      <c r="E3" s="150"/>
      <c r="F3" s="150"/>
      <c r="G3" s="150"/>
      <c r="I3" s="5"/>
      <c r="J3" s="5"/>
      <c r="K3" s="5"/>
      <c r="L3" s="5"/>
      <c r="M3" s="5"/>
      <c r="N3" s="5"/>
      <c r="O3" s="6"/>
      <c r="P3" s="5"/>
      <c r="Q3" s="5"/>
      <c r="R3" s="5"/>
    </row>
    <row r="4" spans="1:18" ht="17.25" customHeight="1">
      <c r="A4" s="4" t="s">
        <v>3</v>
      </c>
      <c r="B4" s="153"/>
      <c r="C4" s="153"/>
      <c r="D4" s="153"/>
      <c r="E4" s="153"/>
      <c r="F4" s="153"/>
      <c r="G4" s="153"/>
      <c r="I4" s="5"/>
      <c r="J4" s="5"/>
      <c r="K4" s="5"/>
      <c r="L4" s="5"/>
      <c r="M4" s="5"/>
      <c r="N4" s="5"/>
      <c r="O4" s="6"/>
      <c r="P4" s="5"/>
      <c r="Q4" s="5"/>
      <c r="R4" s="5"/>
    </row>
    <row r="5" spans="1:18" ht="12.75" customHeight="1">
      <c r="B5" s="154" t="s">
        <v>142</v>
      </c>
      <c r="C5" s="154"/>
      <c r="D5" s="154"/>
      <c r="E5" s="154"/>
      <c r="F5" s="154"/>
      <c r="G5" s="154"/>
      <c r="H5" s="154"/>
      <c r="I5" s="154"/>
      <c r="J5" s="154"/>
      <c r="K5" s="154"/>
    </row>
    <row r="6" spans="1:18">
      <c r="B6" s="154"/>
      <c r="C6" s="154"/>
      <c r="D6" s="154"/>
      <c r="E6" s="154"/>
      <c r="F6" s="154"/>
      <c r="G6" s="154"/>
      <c r="H6" s="154"/>
      <c r="I6" s="154"/>
      <c r="J6" s="154"/>
      <c r="K6" s="154"/>
    </row>
    <row r="7" spans="1:18">
      <c r="B7" s="154"/>
      <c r="C7" s="154"/>
      <c r="D7" s="154"/>
      <c r="E7" s="154"/>
      <c r="F7" s="154"/>
      <c r="G7" s="154"/>
      <c r="H7" s="154"/>
      <c r="I7" s="154"/>
      <c r="J7" s="154"/>
      <c r="K7" s="154"/>
    </row>
    <row r="8" spans="1:18">
      <c r="B8" s="154"/>
      <c r="C8" s="154"/>
      <c r="D8" s="154"/>
      <c r="E8" s="154"/>
      <c r="F8" s="154"/>
      <c r="G8" s="154"/>
      <c r="H8" s="154"/>
      <c r="I8" s="154"/>
      <c r="J8" s="154"/>
      <c r="K8" s="154"/>
    </row>
    <row r="9" spans="1:18">
      <c r="B9" s="154"/>
      <c r="C9" s="154"/>
      <c r="D9" s="154"/>
      <c r="E9" s="154"/>
      <c r="F9" s="154"/>
      <c r="G9" s="154"/>
      <c r="H9" s="154"/>
      <c r="I9" s="154"/>
      <c r="J9" s="154"/>
      <c r="K9" s="154"/>
    </row>
    <row r="10" spans="1:18">
      <c r="B10" s="154"/>
      <c r="C10" s="154"/>
      <c r="D10" s="154"/>
      <c r="E10" s="154"/>
      <c r="F10" s="154"/>
      <c r="G10" s="154"/>
      <c r="H10" s="154"/>
      <c r="I10" s="154"/>
      <c r="J10" s="154"/>
      <c r="K10" s="154"/>
    </row>
    <row r="11" spans="1:18">
      <c r="B11" s="154"/>
      <c r="C11" s="154"/>
      <c r="D11" s="154"/>
      <c r="E11" s="154"/>
      <c r="F11" s="154"/>
      <c r="G11" s="154"/>
      <c r="H11" s="154"/>
      <c r="I11" s="154"/>
      <c r="J11" s="154"/>
      <c r="K11" s="154"/>
    </row>
    <row r="12" spans="1:18">
      <c r="B12" s="154"/>
      <c r="C12" s="154"/>
      <c r="D12" s="154"/>
      <c r="E12" s="154"/>
      <c r="F12" s="154"/>
      <c r="G12" s="154"/>
      <c r="H12" s="154"/>
      <c r="I12" s="154"/>
      <c r="J12" s="154"/>
      <c r="K12" s="154"/>
    </row>
    <row r="13" spans="1:18">
      <c r="B13" s="154"/>
      <c r="C13" s="154"/>
      <c r="D13" s="154"/>
      <c r="E13" s="154"/>
      <c r="F13" s="154"/>
      <c r="G13" s="154"/>
      <c r="H13" s="154"/>
      <c r="I13" s="154"/>
      <c r="J13" s="154"/>
      <c r="K13" s="154"/>
    </row>
    <row r="14" spans="1:18">
      <c r="B14" s="154"/>
      <c r="C14" s="154"/>
      <c r="D14" s="154"/>
      <c r="E14" s="154"/>
      <c r="F14" s="154"/>
      <c r="G14" s="154"/>
      <c r="H14" s="154"/>
      <c r="I14" s="154"/>
      <c r="J14" s="154"/>
      <c r="K14" s="154"/>
    </row>
    <row r="15" spans="1:18">
      <c r="B15" s="7"/>
      <c r="C15" s="7"/>
      <c r="D15" s="7"/>
      <c r="E15" s="7"/>
      <c r="F15" s="7"/>
      <c r="G15" s="7"/>
      <c r="H15" s="7"/>
      <c r="I15" s="7"/>
      <c r="J15" s="7"/>
      <c r="K15" s="7"/>
    </row>
    <row r="16" spans="1:18" ht="13.35" customHeight="1">
      <c r="B16" s="155" t="s">
        <v>4</v>
      </c>
      <c r="C16" s="155"/>
      <c r="D16" s="155"/>
      <c r="E16" s="155"/>
      <c r="F16" s="155"/>
      <c r="G16" s="155"/>
      <c r="H16" s="155"/>
      <c r="I16" s="155"/>
      <c r="J16" s="155"/>
      <c r="K16" s="155"/>
    </row>
    <row r="17" spans="1:14">
      <c r="B17" s="155"/>
      <c r="C17" s="155"/>
      <c r="D17" s="155"/>
      <c r="E17" s="155"/>
      <c r="F17" s="155"/>
      <c r="G17" s="155"/>
      <c r="H17" s="155"/>
      <c r="I17" s="155"/>
      <c r="J17" s="155"/>
      <c r="K17" s="155"/>
    </row>
    <row r="18" spans="1:14">
      <c r="B18" s="155"/>
      <c r="C18" s="155"/>
      <c r="D18" s="155"/>
      <c r="E18" s="155"/>
      <c r="F18" s="155"/>
      <c r="G18" s="155"/>
      <c r="H18" s="155"/>
      <c r="I18" s="155"/>
      <c r="J18" s="155"/>
      <c r="K18" s="155"/>
    </row>
    <row r="19" spans="1:14">
      <c r="B19" s="155"/>
      <c r="C19" s="155"/>
      <c r="D19" s="155"/>
      <c r="E19" s="155"/>
      <c r="F19" s="155"/>
      <c r="G19" s="155"/>
      <c r="H19" s="155"/>
      <c r="I19" s="155"/>
      <c r="J19" s="155"/>
      <c r="K19" s="155"/>
    </row>
    <row r="20" spans="1:14">
      <c r="B20" s="7"/>
      <c r="C20" s="7"/>
      <c r="D20" s="7"/>
      <c r="E20" s="7"/>
      <c r="F20" s="7"/>
      <c r="G20" s="7"/>
      <c r="H20" s="7"/>
      <c r="I20" s="7"/>
      <c r="J20" s="7"/>
      <c r="K20" s="7"/>
    </row>
    <row r="21" spans="1:14">
      <c r="A21" s="1" t="s">
        <v>5</v>
      </c>
      <c r="B21" s="8"/>
      <c r="L21" s="9"/>
    </row>
    <row r="22" spans="1:14">
      <c r="B22" s="8" t="s">
        <v>6</v>
      </c>
      <c r="C22" s="2" t="s">
        <v>7</v>
      </c>
    </row>
    <row r="23" spans="1:14">
      <c r="B23" s="8"/>
    </row>
    <row r="24" spans="1:14">
      <c r="B24" s="8"/>
      <c r="C24" s="3" t="s">
        <v>8</v>
      </c>
      <c r="D24" s="2" t="s">
        <v>9</v>
      </c>
    </row>
    <row r="25" spans="1:14">
      <c r="A25" s="132"/>
      <c r="B25" s="8"/>
      <c r="C25" s="3" t="s">
        <v>10</v>
      </c>
      <c r="D25" s="2" t="s">
        <v>11</v>
      </c>
    </row>
    <row r="26" spans="1:14">
      <c r="B26" s="8"/>
      <c r="C26" s="3" t="s">
        <v>12</v>
      </c>
      <c r="D26" s="2" t="s">
        <v>143</v>
      </c>
    </row>
    <row r="27" spans="1:14">
      <c r="B27" s="8"/>
      <c r="C27" s="3" t="s">
        <v>13</v>
      </c>
      <c r="D27" s="2" t="s">
        <v>14</v>
      </c>
    </row>
    <row r="28" spans="1:14">
      <c r="B28" s="8"/>
    </row>
    <row r="29" spans="1:14" ht="12.75" customHeight="1">
      <c r="A29" s="12"/>
      <c r="B29" s="13" t="s">
        <v>15</v>
      </c>
      <c r="C29" s="156" t="s">
        <v>16</v>
      </c>
      <c r="D29" s="156"/>
      <c r="E29" s="156"/>
      <c r="F29" s="156"/>
      <c r="G29" s="156"/>
      <c r="H29" s="156"/>
      <c r="I29" s="156"/>
      <c r="J29" s="156"/>
      <c r="K29" s="156"/>
      <c r="L29" s="14"/>
    </row>
    <row r="30" spans="1:14">
      <c r="A30" s="12"/>
      <c r="B30" s="13"/>
      <c r="C30" s="156"/>
      <c r="D30" s="156"/>
      <c r="E30" s="156"/>
      <c r="F30" s="156"/>
      <c r="G30" s="156"/>
      <c r="H30" s="156"/>
      <c r="I30" s="156"/>
      <c r="J30" s="156"/>
      <c r="K30" s="156"/>
      <c r="L30" s="9"/>
    </row>
    <row r="31" spans="1:14">
      <c r="A31" s="12"/>
      <c r="B31" s="13"/>
      <c r="C31" s="15"/>
      <c r="D31" s="15"/>
      <c r="E31" s="15"/>
      <c r="F31" s="15"/>
      <c r="G31" s="15"/>
      <c r="H31" s="15"/>
      <c r="I31" s="15"/>
      <c r="J31" s="15"/>
      <c r="K31" s="15"/>
      <c r="L31" s="9"/>
      <c r="M31" s="9"/>
      <c r="N31" s="14"/>
    </row>
    <row r="32" spans="1:14" ht="12.75" customHeight="1">
      <c r="A32" s="133"/>
      <c r="B32" s="16"/>
      <c r="C32" s="3" t="s">
        <v>8</v>
      </c>
      <c r="D32" s="157" t="s">
        <v>17</v>
      </c>
      <c r="E32" s="157"/>
      <c r="F32" s="157"/>
      <c r="G32" s="157"/>
      <c r="H32" s="157"/>
      <c r="I32" s="157"/>
      <c r="J32" s="157"/>
      <c r="K32" s="157"/>
    </row>
    <row r="33" spans="1:11" ht="12.75" customHeight="1">
      <c r="A33" s="12"/>
      <c r="B33" s="16"/>
      <c r="C33" s="3" t="s">
        <v>10</v>
      </c>
      <c r="D33" s="157" t="s">
        <v>18</v>
      </c>
      <c r="E33" s="157"/>
      <c r="F33" s="157"/>
      <c r="G33" s="157"/>
      <c r="H33" s="157"/>
      <c r="I33" s="157"/>
      <c r="J33" s="157"/>
      <c r="K33" s="157"/>
    </row>
    <row r="34" spans="1:11" ht="12.75" customHeight="1">
      <c r="A34" s="12"/>
      <c r="B34" s="16"/>
      <c r="C34" s="3" t="s">
        <v>12</v>
      </c>
      <c r="D34" s="157" t="s">
        <v>19</v>
      </c>
      <c r="E34" s="157"/>
      <c r="F34" s="157"/>
      <c r="G34" s="157"/>
      <c r="H34" s="157"/>
      <c r="I34" s="157"/>
      <c r="J34" s="157"/>
      <c r="K34" s="157"/>
    </row>
    <row r="35" spans="1:11" ht="12.75" customHeight="1">
      <c r="A35" s="17"/>
      <c r="B35" s="16"/>
      <c r="C35" s="3" t="s">
        <v>13</v>
      </c>
      <c r="D35" s="157" t="s">
        <v>20</v>
      </c>
      <c r="E35" s="157"/>
      <c r="F35" s="157"/>
      <c r="G35" s="157"/>
      <c r="H35" s="157"/>
      <c r="I35" s="157"/>
      <c r="J35" s="157"/>
      <c r="K35" s="157"/>
    </row>
    <row r="36" spans="1:11" ht="15">
      <c r="A36" s="18"/>
      <c r="B36" s="8"/>
      <c r="C36" s="3"/>
    </row>
    <row r="37" spans="1:11" ht="12.75" customHeight="1">
      <c r="A37" s="18"/>
      <c r="B37" s="19" t="s">
        <v>21</v>
      </c>
      <c r="C37" s="149" t="s">
        <v>22</v>
      </c>
      <c r="D37" s="149"/>
      <c r="E37" s="149"/>
      <c r="F37" s="149"/>
      <c r="G37" s="149"/>
      <c r="H37" s="149"/>
      <c r="I37" s="149"/>
      <c r="J37" s="149"/>
      <c r="K37" s="149"/>
    </row>
    <row r="38" spans="1:11" ht="15">
      <c r="A38" s="18"/>
      <c r="B38" s="19"/>
      <c r="C38" s="149"/>
      <c r="D38" s="149"/>
      <c r="E38" s="149"/>
      <c r="F38" s="149"/>
      <c r="G38" s="149"/>
      <c r="H38" s="149"/>
      <c r="I38" s="149"/>
      <c r="J38" s="149"/>
      <c r="K38" s="149"/>
    </row>
    <row r="39" spans="1:11" ht="15">
      <c r="A39" s="18"/>
      <c r="B39" s="19"/>
      <c r="C39" s="20"/>
      <c r="D39" s="20"/>
      <c r="E39" s="20"/>
      <c r="F39" s="20"/>
      <c r="G39" s="20"/>
      <c r="H39" s="20"/>
      <c r="I39" s="20"/>
      <c r="J39" s="20"/>
      <c r="K39" s="20"/>
    </row>
    <row r="40" spans="1:11" ht="12.75" customHeight="1">
      <c r="B40" s="8"/>
      <c r="C40" s="3" t="s">
        <v>8</v>
      </c>
      <c r="D40" s="158" t="s">
        <v>20</v>
      </c>
      <c r="E40" s="158"/>
      <c r="F40" s="158"/>
      <c r="G40" s="158"/>
      <c r="H40" s="158"/>
      <c r="I40" s="158"/>
      <c r="J40" s="158"/>
      <c r="K40" s="158"/>
    </row>
    <row r="41" spans="1:11" ht="12.75" customHeight="1">
      <c r="A41" s="132"/>
      <c r="B41" s="8"/>
      <c r="C41" s="3" t="s">
        <v>10</v>
      </c>
      <c r="D41" s="159" t="s">
        <v>18</v>
      </c>
      <c r="E41" s="159"/>
      <c r="F41" s="159"/>
      <c r="G41" s="159"/>
      <c r="H41" s="159"/>
      <c r="I41" s="159"/>
      <c r="J41" s="159"/>
      <c r="K41" s="159"/>
    </row>
    <row r="42" spans="1:11" ht="12.75" customHeight="1">
      <c r="B42" s="8"/>
      <c r="C42" s="3" t="s">
        <v>12</v>
      </c>
      <c r="D42" s="158" t="s">
        <v>17</v>
      </c>
      <c r="E42" s="158"/>
      <c r="F42" s="158"/>
      <c r="G42" s="158"/>
      <c r="H42" s="158"/>
      <c r="I42" s="158"/>
      <c r="J42" s="158"/>
      <c r="K42" s="158"/>
    </row>
    <row r="43" spans="1:11" ht="12.75" customHeight="1">
      <c r="B43" s="8"/>
      <c r="C43" s="3" t="s">
        <v>13</v>
      </c>
      <c r="D43" s="158" t="s">
        <v>23</v>
      </c>
      <c r="E43" s="158"/>
      <c r="F43" s="158"/>
      <c r="G43" s="158"/>
      <c r="H43" s="158"/>
      <c r="I43" s="158"/>
      <c r="J43" s="158"/>
      <c r="K43" s="158"/>
    </row>
    <row r="44" spans="1:11">
      <c r="B44" s="8"/>
      <c r="C44" s="3"/>
    </row>
    <row r="45" spans="1:11" ht="15" customHeight="1">
      <c r="B45" s="19" t="s">
        <v>24</v>
      </c>
      <c r="C45" s="160" t="s">
        <v>25</v>
      </c>
      <c r="D45" s="160"/>
      <c r="E45" s="160"/>
      <c r="F45" s="160"/>
      <c r="G45" s="160"/>
      <c r="H45" s="160"/>
      <c r="I45" s="160"/>
      <c r="J45" s="160"/>
      <c r="K45" s="160"/>
    </row>
    <row r="46" spans="1:11" ht="15" customHeight="1">
      <c r="B46" s="19"/>
      <c r="C46" s="160"/>
      <c r="D46" s="160"/>
      <c r="E46" s="160"/>
      <c r="F46" s="160"/>
      <c r="G46" s="160"/>
      <c r="H46" s="160"/>
      <c r="I46" s="160"/>
      <c r="J46" s="160"/>
      <c r="K46" s="160"/>
    </row>
    <row r="47" spans="1:11" ht="12.75" customHeight="1">
      <c r="B47" s="19"/>
      <c r="C47" s="21"/>
      <c r="D47" s="21"/>
      <c r="E47" s="21"/>
      <c r="F47" s="21"/>
      <c r="G47" s="21"/>
      <c r="H47" s="21"/>
      <c r="I47" s="21"/>
      <c r="J47" s="21"/>
      <c r="K47" s="21"/>
    </row>
    <row r="48" spans="1:11" ht="12.75" customHeight="1">
      <c r="A48" s="134"/>
      <c r="B48" s="8"/>
      <c r="C48" s="3" t="s">
        <v>8</v>
      </c>
      <c r="D48" s="157" t="s">
        <v>26</v>
      </c>
      <c r="E48" s="157"/>
      <c r="F48" s="157"/>
      <c r="G48" s="157"/>
      <c r="H48" s="157"/>
      <c r="I48" s="157"/>
      <c r="J48" s="157"/>
      <c r="K48" s="157"/>
    </row>
    <row r="49" spans="1:13" ht="12.75" customHeight="1">
      <c r="B49" s="8"/>
      <c r="C49" s="3" t="s">
        <v>10</v>
      </c>
      <c r="D49" s="157" t="s">
        <v>27</v>
      </c>
      <c r="E49" s="157"/>
      <c r="F49" s="157"/>
      <c r="G49" s="157"/>
      <c r="H49" s="157"/>
      <c r="I49" s="157"/>
      <c r="J49" s="157"/>
      <c r="K49" s="157"/>
    </row>
    <row r="50" spans="1:13" ht="12.75" customHeight="1">
      <c r="B50" s="8"/>
      <c r="C50" s="3" t="s">
        <v>12</v>
      </c>
      <c r="D50" s="162" t="s">
        <v>28</v>
      </c>
      <c r="E50" s="162"/>
      <c r="F50" s="162"/>
      <c r="G50" s="162"/>
      <c r="H50" s="162"/>
      <c r="I50" s="162"/>
      <c r="J50" s="162"/>
      <c r="K50" s="162"/>
    </row>
    <row r="51" spans="1:13">
      <c r="B51" s="8"/>
      <c r="C51" s="3" t="s">
        <v>13</v>
      </c>
      <c r="D51" s="157" t="s">
        <v>29</v>
      </c>
      <c r="E51" s="157"/>
      <c r="F51" s="157"/>
      <c r="G51" s="157"/>
      <c r="H51" s="157"/>
      <c r="I51" s="157"/>
      <c r="J51" s="157"/>
      <c r="K51" s="157"/>
    </row>
    <row r="52" spans="1:13">
      <c r="B52" s="8"/>
    </row>
    <row r="53" spans="1:13" ht="12.75" customHeight="1">
      <c r="A53" s="12"/>
      <c r="B53" s="16" t="s">
        <v>30</v>
      </c>
      <c r="C53" s="162" t="s">
        <v>31</v>
      </c>
      <c r="D53" s="162"/>
      <c r="E53" s="162"/>
      <c r="F53" s="162"/>
      <c r="G53" s="162"/>
      <c r="H53" s="162"/>
      <c r="I53" s="162"/>
      <c r="J53" s="162"/>
      <c r="K53" s="162"/>
      <c r="L53" s="22"/>
      <c r="M53" s="22"/>
    </row>
    <row r="54" spans="1:13">
      <c r="A54" s="12"/>
      <c r="B54" s="16"/>
      <c r="C54" s="162"/>
      <c r="D54" s="162"/>
      <c r="E54" s="162"/>
      <c r="F54" s="162"/>
      <c r="G54" s="162"/>
      <c r="H54" s="162"/>
      <c r="I54" s="162"/>
      <c r="J54" s="162"/>
      <c r="K54" s="162"/>
      <c r="L54" s="22"/>
      <c r="M54" s="22"/>
    </row>
    <row r="55" spans="1:13">
      <c r="A55" s="12"/>
      <c r="B55" s="16"/>
      <c r="C55" s="162"/>
      <c r="D55" s="162"/>
      <c r="E55" s="162"/>
      <c r="F55" s="162"/>
      <c r="G55" s="162"/>
      <c r="H55" s="162"/>
      <c r="I55" s="162"/>
      <c r="J55" s="162"/>
      <c r="K55" s="162"/>
      <c r="L55" s="22"/>
      <c r="M55" s="22"/>
    </row>
    <row r="56" spans="1:13">
      <c r="A56" s="12"/>
      <c r="B56" s="16"/>
      <c r="C56" s="162"/>
      <c r="D56" s="162"/>
      <c r="E56" s="162"/>
      <c r="F56" s="162"/>
      <c r="G56" s="162"/>
      <c r="H56" s="162"/>
      <c r="I56" s="162"/>
      <c r="J56" s="162"/>
      <c r="K56" s="162"/>
      <c r="L56" s="22"/>
      <c r="M56" s="22"/>
    </row>
    <row r="57" spans="1:13">
      <c r="A57" s="12"/>
      <c r="B57" s="16"/>
      <c r="C57" s="162"/>
      <c r="D57" s="162"/>
      <c r="E57" s="162"/>
      <c r="F57" s="162"/>
      <c r="G57" s="162"/>
      <c r="H57" s="162"/>
      <c r="I57" s="162"/>
      <c r="J57" s="162"/>
      <c r="K57" s="162"/>
      <c r="L57" s="22"/>
      <c r="M57" s="22"/>
    </row>
    <row r="58" spans="1:13">
      <c r="A58" s="12"/>
      <c r="B58" s="16"/>
      <c r="C58" s="162"/>
      <c r="D58" s="162"/>
      <c r="E58" s="162"/>
      <c r="F58" s="162"/>
      <c r="G58" s="162"/>
      <c r="H58" s="162"/>
      <c r="I58" s="162"/>
      <c r="J58" s="162"/>
      <c r="K58" s="162"/>
      <c r="L58" s="22"/>
      <c r="M58" s="22"/>
    </row>
    <row r="59" spans="1:13">
      <c r="A59" s="12"/>
      <c r="B59" s="16"/>
      <c r="C59" s="21"/>
      <c r="D59" s="21"/>
      <c r="E59" s="21"/>
      <c r="F59" s="21"/>
      <c r="G59" s="21"/>
      <c r="H59" s="21"/>
      <c r="I59" s="21"/>
      <c r="J59" s="21"/>
      <c r="K59" s="21"/>
      <c r="L59" s="22"/>
      <c r="M59" s="22"/>
    </row>
    <row r="60" spans="1:13" ht="12.75" customHeight="1">
      <c r="A60" s="12"/>
      <c r="B60" s="16"/>
      <c r="C60" s="23" t="s">
        <v>8</v>
      </c>
      <c r="D60" s="157" t="s">
        <v>32</v>
      </c>
      <c r="E60" s="157"/>
      <c r="F60" s="157"/>
      <c r="G60" s="157"/>
      <c r="H60" s="157"/>
      <c r="I60" s="157"/>
      <c r="J60" s="157"/>
      <c r="K60" s="157"/>
      <c r="L60" s="22"/>
      <c r="M60" s="22"/>
    </row>
    <row r="61" spans="1:13">
      <c r="A61" s="12"/>
      <c r="B61" s="16"/>
      <c r="C61" s="22"/>
      <c r="D61" s="157"/>
      <c r="E61" s="157"/>
      <c r="F61" s="157"/>
      <c r="G61" s="157"/>
      <c r="H61" s="157"/>
      <c r="I61" s="157"/>
      <c r="J61" s="157"/>
      <c r="K61" s="157"/>
      <c r="L61" s="22"/>
      <c r="M61" s="22"/>
    </row>
    <row r="62" spans="1:13" ht="12.75" customHeight="1">
      <c r="A62" s="12"/>
      <c r="B62" s="16"/>
      <c r="C62" s="22"/>
      <c r="D62" s="161"/>
      <c r="E62" s="161"/>
      <c r="F62" s="161"/>
      <c r="G62" s="161"/>
      <c r="H62" s="161"/>
      <c r="I62" s="161"/>
      <c r="J62" s="161"/>
      <c r="K62" s="161"/>
      <c r="L62" s="22"/>
      <c r="M62" s="22"/>
    </row>
    <row r="63" spans="1:13">
      <c r="A63" s="12"/>
      <c r="B63" s="16"/>
      <c r="C63" s="22"/>
      <c r="D63" s="161"/>
      <c r="E63" s="161"/>
      <c r="F63" s="161"/>
      <c r="G63" s="161"/>
      <c r="H63" s="161"/>
      <c r="I63" s="161"/>
      <c r="J63" s="161"/>
      <c r="K63" s="161"/>
      <c r="L63" s="22"/>
      <c r="M63" s="22"/>
    </row>
    <row r="64" spans="1:13">
      <c r="A64" s="12"/>
      <c r="B64" s="16"/>
      <c r="C64" s="22"/>
      <c r="D64" s="161"/>
      <c r="E64" s="161"/>
      <c r="F64" s="161"/>
      <c r="G64" s="161"/>
      <c r="H64" s="161"/>
      <c r="I64" s="161"/>
      <c r="J64" s="161"/>
      <c r="K64" s="161"/>
      <c r="L64" s="22"/>
      <c r="M64" s="22"/>
    </row>
    <row r="65" spans="1:13">
      <c r="A65" s="12"/>
      <c r="B65" s="16"/>
      <c r="C65" s="22"/>
      <c r="D65" s="161"/>
      <c r="E65" s="161"/>
      <c r="F65" s="161"/>
      <c r="G65" s="161"/>
      <c r="H65" s="161"/>
      <c r="I65" s="161"/>
      <c r="J65" s="161"/>
      <c r="K65" s="161"/>
      <c r="L65" s="22"/>
      <c r="M65" s="22"/>
    </row>
    <row r="66" spans="1:13">
      <c r="A66" s="12"/>
      <c r="B66" s="16"/>
      <c r="C66" s="22"/>
      <c r="D66" s="161"/>
      <c r="E66" s="161"/>
      <c r="F66" s="161"/>
      <c r="G66" s="161"/>
      <c r="H66" s="161"/>
      <c r="I66" s="161"/>
      <c r="J66" s="161"/>
      <c r="K66" s="161"/>
      <c r="L66" s="22"/>
      <c r="M66" s="22"/>
    </row>
    <row r="67" spans="1:13" ht="12.75" customHeight="1">
      <c r="A67" s="12"/>
      <c r="B67" s="16"/>
      <c r="C67" s="23" t="s">
        <v>10</v>
      </c>
      <c r="D67" s="162" t="s">
        <v>33</v>
      </c>
      <c r="E67" s="162"/>
      <c r="F67" s="162"/>
      <c r="G67" s="162"/>
      <c r="H67" s="162"/>
      <c r="I67" s="162"/>
      <c r="J67" s="162"/>
      <c r="K67" s="162"/>
      <c r="L67" s="22"/>
      <c r="M67" s="22"/>
    </row>
    <row r="68" spans="1:13">
      <c r="A68" s="12"/>
      <c r="B68" s="16"/>
      <c r="C68" s="23"/>
      <c r="D68" s="162"/>
      <c r="E68" s="162"/>
      <c r="F68" s="162"/>
      <c r="G68" s="162"/>
      <c r="H68" s="162"/>
      <c r="I68" s="162"/>
      <c r="J68" s="162"/>
      <c r="K68" s="162"/>
      <c r="L68" s="22"/>
      <c r="M68" s="22"/>
    </row>
    <row r="69" spans="1:13">
      <c r="A69" s="12"/>
      <c r="B69" s="16"/>
      <c r="C69" s="23"/>
      <c r="D69" s="162"/>
      <c r="E69" s="162"/>
      <c r="F69" s="162"/>
      <c r="G69" s="162"/>
      <c r="H69" s="162"/>
      <c r="I69" s="162"/>
      <c r="J69" s="162"/>
      <c r="K69" s="162"/>
      <c r="L69" s="22"/>
      <c r="M69" s="22"/>
    </row>
    <row r="70" spans="1:13" ht="18.75">
      <c r="A70" s="52"/>
      <c r="B70" s="16"/>
      <c r="C70" s="23"/>
      <c r="D70" s="24"/>
      <c r="E70" s="25" t="s">
        <v>34</v>
      </c>
      <c r="F70" s="26"/>
      <c r="G70" s="22"/>
      <c r="H70" s="22"/>
      <c r="I70" s="24"/>
      <c r="J70" s="24"/>
      <c r="K70" s="24"/>
      <c r="L70" s="22"/>
      <c r="M70" s="22"/>
    </row>
    <row r="71" spans="1:13" ht="18.75">
      <c r="A71" s="52"/>
      <c r="B71" s="16"/>
      <c r="C71" s="23"/>
      <c r="D71" s="24"/>
      <c r="E71" s="25" t="s">
        <v>35</v>
      </c>
      <c r="F71" s="26"/>
      <c r="G71" s="22"/>
      <c r="H71" s="22"/>
      <c r="I71" s="24"/>
      <c r="J71" s="24"/>
      <c r="K71" s="24"/>
      <c r="L71" s="22"/>
      <c r="M71" s="22"/>
    </row>
    <row r="72" spans="1:13">
      <c r="A72" s="12"/>
      <c r="B72" s="16"/>
      <c r="C72" s="23"/>
      <c r="D72" s="24"/>
      <c r="E72" s="24"/>
      <c r="F72" s="24"/>
      <c r="G72" s="24"/>
      <c r="H72" s="24"/>
      <c r="I72" s="24"/>
      <c r="J72" s="24"/>
      <c r="K72" s="24"/>
      <c r="L72" s="22"/>
      <c r="M72" s="22"/>
    </row>
    <row r="73" spans="1:13" ht="12.75" customHeight="1">
      <c r="A73" s="12"/>
      <c r="B73" s="16"/>
      <c r="C73" s="23" t="s">
        <v>12</v>
      </c>
      <c r="D73" s="157" t="s">
        <v>36</v>
      </c>
      <c r="E73" s="157"/>
      <c r="F73" s="157"/>
      <c r="G73" s="157"/>
      <c r="H73" s="157"/>
      <c r="I73" s="157"/>
      <c r="J73" s="157"/>
      <c r="K73" s="157"/>
      <c r="L73" s="22"/>
      <c r="M73" s="22"/>
    </row>
    <row r="74" spans="1:13">
      <c r="A74" s="12"/>
      <c r="B74" s="16"/>
      <c r="C74" s="22"/>
      <c r="D74" s="157"/>
      <c r="E74" s="157"/>
      <c r="F74" s="157"/>
      <c r="G74" s="157"/>
      <c r="H74" s="157"/>
      <c r="I74" s="157"/>
      <c r="J74" s="157"/>
      <c r="K74" s="157"/>
      <c r="L74" s="22"/>
      <c r="M74" s="22"/>
    </row>
    <row r="75" spans="1:13">
      <c r="A75" s="12"/>
      <c r="B75" s="16"/>
      <c r="C75" s="22"/>
      <c r="D75" s="22"/>
      <c r="E75" s="22"/>
      <c r="F75" s="22"/>
      <c r="G75" s="22"/>
      <c r="H75" s="22"/>
      <c r="I75" s="22"/>
      <c r="J75" s="22"/>
      <c r="K75" s="22"/>
      <c r="L75" s="22"/>
      <c r="M75" s="22"/>
    </row>
    <row r="76" spans="1:13" ht="12.75" customHeight="1">
      <c r="A76" s="12"/>
      <c r="B76" s="16"/>
      <c r="C76" s="22"/>
      <c r="D76" s="163"/>
      <c r="E76" s="163"/>
      <c r="F76" s="163"/>
      <c r="G76" s="163"/>
      <c r="H76" s="163"/>
      <c r="I76" s="163"/>
      <c r="J76" s="163"/>
      <c r="K76" s="163"/>
      <c r="L76" s="22"/>
      <c r="M76" s="22"/>
    </row>
    <row r="77" spans="1:13">
      <c r="A77" s="12"/>
      <c r="B77" s="16"/>
      <c r="C77" s="22"/>
      <c r="D77" s="163"/>
      <c r="E77" s="163"/>
      <c r="F77" s="163"/>
      <c r="G77" s="163"/>
      <c r="H77" s="163"/>
      <c r="I77" s="163"/>
      <c r="J77" s="163"/>
      <c r="K77" s="163"/>
      <c r="L77" s="22"/>
      <c r="M77" s="22"/>
    </row>
    <row r="78" spans="1:13">
      <c r="A78" s="12"/>
      <c r="B78" s="16"/>
      <c r="C78" s="22"/>
      <c r="D78" s="163"/>
      <c r="E78" s="163"/>
      <c r="F78" s="163"/>
      <c r="G78" s="163"/>
      <c r="H78" s="163"/>
      <c r="I78" s="163"/>
      <c r="J78" s="163"/>
      <c r="K78" s="163"/>
      <c r="L78" s="22"/>
      <c r="M78" s="22"/>
    </row>
    <row r="79" spans="1:13">
      <c r="A79" s="12"/>
      <c r="B79" s="16"/>
      <c r="C79" s="22"/>
      <c r="D79" s="163"/>
      <c r="E79" s="163"/>
      <c r="F79" s="163"/>
      <c r="G79" s="163"/>
      <c r="H79" s="163"/>
      <c r="I79" s="163"/>
      <c r="J79" s="163"/>
      <c r="K79" s="163"/>
      <c r="L79" s="22"/>
      <c r="M79" s="22"/>
    </row>
    <row r="80" spans="1:13">
      <c r="A80" s="12"/>
      <c r="B80" s="16"/>
      <c r="C80" s="22"/>
      <c r="D80" s="22"/>
      <c r="E80" s="22"/>
      <c r="F80" s="22"/>
      <c r="G80" s="22"/>
      <c r="H80" s="22"/>
      <c r="I80" s="22"/>
      <c r="J80" s="22"/>
      <c r="K80" s="22"/>
      <c r="L80" s="22"/>
      <c r="M80" s="22"/>
    </row>
    <row r="81" spans="1:17" ht="12.75" customHeight="1">
      <c r="A81" s="12"/>
      <c r="B81" s="16"/>
      <c r="C81" s="23" t="s">
        <v>13</v>
      </c>
      <c r="D81" s="157" t="s">
        <v>37</v>
      </c>
      <c r="E81" s="157"/>
      <c r="F81" s="157"/>
      <c r="G81" s="157"/>
      <c r="H81" s="157"/>
      <c r="I81" s="157"/>
      <c r="J81" s="157"/>
      <c r="K81" s="157"/>
      <c r="L81" s="22"/>
      <c r="M81" s="22"/>
    </row>
    <row r="82" spans="1:17" ht="15">
      <c r="A82" s="12"/>
      <c r="B82" s="16"/>
      <c r="C82" s="22"/>
      <c r="D82" s="157"/>
      <c r="E82" s="157"/>
      <c r="F82" s="157"/>
      <c r="G82" s="157"/>
      <c r="H82" s="157"/>
      <c r="I82" s="157"/>
      <c r="J82" s="157"/>
      <c r="K82" s="157"/>
      <c r="L82" s="22"/>
      <c r="M82" s="27"/>
    </row>
    <row r="83" spans="1:17" ht="12.75" customHeight="1">
      <c r="A83" s="12"/>
      <c r="B83" s="16"/>
      <c r="C83" s="23"/>
      <c r="D83" s="161"/>
      <c r="E83" s="161"/>
      <c r="F83" s="161"/>
      <c r="G83" s="161"/>
      <c r="H83" s="161"/>
      <c r="I83" s="161"/>
      <c r="J83" s="161"/>
      <c r="K83" s="161"/>
      <c r="L83" s="22"/>
      <c r="M83" s="22"/>
    </row>
    <row r="84" spans="1:17">
      <c r="A84" s="12"/>
      <c r="B84" s="16"/>
      <c r="C84" s="23"/>
      <c r="D84" s="161"/>
      <c r="E84" s="161"/>
      <c r="F84" s="161"/>
      <c r="G84" s="161"/>
      <c r="H84" s="161"/>
      <c r="I84" s="161"/>
      <c r="J84" s="161"/>
      <c r="K84" s="161"/>
      <c r="L84" s="22"/>
      <c r="M84" s="22"/>
    </row>
    <row r="85" spans="1:17">
      <c r="A85" s="12"/>
      <c r="B85" s="16"/>
      <c r="C85" s="23"/>
      <c r="D85" s="161"/>
      <c r="E85" s="161"/>
      <c r="F85" s="161"/>
      <c r="G85" s="161"/>
      <c r="H85" s="161"/>
      <c r="I85" s="161"/>
      <c r="J85" s="161"/>
      <c r="K85" s="161"/>
      <c r="L85" s="22"/>
      <c r="M85" s="22"/>
    </row>
    <row r="86" spans="1:17">
      <c r="A86" s="12"/>
      <c r="B86" s="16"/>
      <c r="C86" s="23"/>
      <c r="D86" s="22"/>
      <c r="E86" s="22"/>
      <c r="F86" s="22"/>
      <c r="G86" s="22"/>
      <c r="H86" s="22"/>
      <c r="I86" s="22"/>
      <c r="J86" s="22"/>
      <c r="K86" s="22"/>
      <c r="L86" s="22"/>
      <c r="M86" s="22"/>
    </row>
    <row r="87" spans="1:17" ht="12.75" customHeight="1">
      <c r="A87" s="12"/>
      <c r="B87" s="16"/>
      <c r="C87" s="23" t="s">
        <v>38</v>
      </c>
      <c r="D87" s="157" t="s">
        <v>39</v>
      </c>
      <c r="E87" s="157"/>
      <c r="F87" s="157"/>
      <c r="G87" s="157"/>
      <c r="H87" s="157"/>
      <c r="I87" s="157"/>
      <c r="J87" s="157"/>
      <c r="K87" s="157"/>
      <c r="L87" s="28"/>
      <c r="M87" s="28"/>
      <c r="N87" s="14"/>
      <c r="O87" s="14"/>
      <c r="P87" s="14"/>
      <c r="Q87" s="14"/>
    </row>
    <row r="88" spans="1:17">
      <c r="A88" s="12"/>
      <c r="B88" s="16"/>
      <c r="C88" s="23"/>
      <c r="D88" s="157"/>
      <c r="E88" s="157"/>
      <c r="F88" s="157"/>
      <c r="G88" s="157"/>
      <c r="H88" s="157"/>
      <c r="I88" s="157"/>
      <c r="J88" s="157"/>
      <c r="K88" s="157"/>
      <c r="L88" s="28"/>
      <c r="M88" s="29"/>
      <c r="N88" s="29"/>
      <c r="O88" s="29"/>
      <c r="P88" s="29"/>
      <c r="Q88" s="14"/>
    </row>
    <row r="89" spans="1:17" ht="15" customHeight="1">
      <c r="A89" s="12"/>
      <c r="B89" s="16"/>
      <c r="C89" s="23"/>
      <c r="D89" s="161"/>
      <c r="E89" s="161"/>
      <c r="F89" s="161"/>
      <c r="G89" s="161"/>
      <c r="H89" s="161"/>
      <c r="I89" s="161"/>
      <c r="J89" s="161"/>
      <c r="K89" s="161"/>
      <c r="L89" s="28"/>
      <c r="M89" s="30"/>
      <c r="N89" s="14"/>
      <c r="O89" s="14"/>
      <c r="P89" s="14"/>
      <c r="Q89" s="14"/>
    </row>
    <row r="90" spans="1:17">
      <c r="A90" s="12"/>
      <c r="B90" s="16"/>
      <c r="C90" s="23"/>
      <c r="D90" s="161"/>
      <c r="E90" s="161"/>
      <c r="F90" s="161"/>
      <c r="G90" s="161"/>
      <c r="H90" s="161"/>
      <c r="I90" s="161"/>
      <c r="J90" s="161"/>
      <c r="K90" s="161"/>
      <c r="L90" s="28"/>
      <c r="M90" s="31"/>
      <c r="N90" s="14"/>
      <c r="O90" s="14"/>
      <c r="P90" s="14"/>
      <c r="Q90" s="14"/>
    </row>
    <row r="91" spans="1:17">
      <c r="A91" s="12"/>
      <c r="B91" s="16"/>
      <c r="C91" s="23"/>
      <c r="D91" s="161"/>
      <c r="E91" s="161"/>
      <c r="F91" s="161"/>
      <c r="G91" s="161"/>
      <c r="H91" s="161"/>
      <c r="I91" s="161"/>
      <c r="J91" s="161"/>
      <c r="K91" s="161"/>
      <c r="L91" s="28"/>
      <c r="M91" s="142"/>
      <c r="N91" s="143"/>
      <c r="O91" s="143"/>
      <c r="P91" s="143"/>
      <c r="Q91" s="14"/>
    </row>
    <row r="92" spans="1:17">
      <c r="A92" s="12"/>
      <c r="B92" s="16"/>
      <c r="C92" s="23"/>
      <c r="D92" s="24"/>
      <c r="E92" s="24"/>
      <c r="F92" s="24"/>
      <c r="G92" s="24"/>
      <c r="H92" s="24"/>
      <c r="I92" s="24"/>
      <c r="J92" s="22"/>
      <c r="K92" s="22"/>
      <c r="L92" s="28"/>
      <c r="M92" s="139"/>
      <c r="N92" s="36"/>
      <c r="O92" s="36"/>
      <c r="P92" s="36"/>
      <c r="Q92" s="14"/>
    </row>
    <row r="93" spans="1:17">
      <c r="A93" s="12"/>
      <c r="B93" s="16"/>
      <c r="C93" s="22"/>
      <c r="D93" s="22"/>
      <c r="E93" s="22"/>
      <c r="F93" s="22"/>
      <c r="G93" s="22"/>
      <c r="H93" s="22"/>
      <c r="I93" s="22"/>
      <c r="J93" s="22"/>
      <c r="K93" s="22"/>
      <c r="L93" s="28"/>
      <c r="M93" s="140"/>
      <c r="N93" s="36"/>
      <c r="O93" s="36"/>
      <c r="P93" s="36"/>
      <c r="Q93" s="14"/>
    </row>
    <row r="94" spans="1:17" ht="12.75" customHeight="1">
      <c r="A94" s="12"/>
      <c r="B94" s="16"/>
      <c r="C94" s="23" t="s">
        <v>43</v>
      </c>
      <c r="D94" s="157" t="s">
        <v>44</v>
      </c>
      <c r="E94" s="157"/>
      <c r="F94" s="157"/>
      <c r="G94" s="157"/>
      <c r="H94" s="157"/>
      <c r="I94" s="157"/>
      <c r="J94" s="157"/>
      <c r="K94" s="157"/>
      <c r="L94" s="28"/>
      <c r="M94" s="140"/>
      <c r="N94" s="36"/>
      <c r="O94" s="36"/>
      <c r="P94" s="36"/>
      <c r="Q94" s="14"/>
    </row>
    <row r="95" spans="1:17" ht="15" customHeight="1">
      <c r="A95" s="12"/>
      <c r="B95" s="16"/>
      <c r="C95" s="22"/>
      <c r="D95" s="164"/>
      <c r="E95" s="164"/>
      <c r="F95" s="164"/>
      <c r="G95" s="164"/>
      <c r="H95" s="164"/>
      <c r="I95" s="164"/>
      <c r="J95" s="164"/>
      <c r="K95" s="164"/>
      <c r="L95" s="28"/>
      <c r="M95" s="140"/>
      <c r="N95" s="36"/>
      <c r="O95" s="36"/>
      <c r="P95" s="36"/>
      <c r="Q95" s="14"/>
    </row>
    <row r="96" spans="1:17">
      <c r="A96" s="12"/>
      <c r="B96" s="16"/>
      <c r="C96" s="22"/>
      <c r="D96" s="39"/>
      <c r="E96" s="39"/>
      <c r="F96" s="39"/>
      <c r="G96" s="22"/>
      <c r="H96" s="22"/>
      <c r="I96" s="22"/>
      <c r="J96" s="22"/>
      <c r="K96" s="22"/>
      <c r="L96" s="28"/>
      <c r="M96" s="148"/>
      <c r="N96" s="36"/>
      <c r="O96" s="36"/>
      <c r="P96" s="36"/>
      <c r="Q96" s="14"/>
    </row>
    <row r="97" spans="1:17">
      <c r="A97" s="12"/>
      <c r="B97" s="16"/>
      <c r="C97" s="22"/>
      <c r="D97" s="39"/>
      <c r="E97" s="39"/>
      <c r="F97" s="39"/>
      <c r="G97" s="22"/>
      <c r="H97" s="22"/>
      <c r="I97" s="22"/>
      <c r="J97" s="22"/>
      <c r="K97" s="22"/>
      <c r="L97" s="28"/>
      <c r="M97" s="146"/>
      <c r="N97" s="36"/>
      <c r="O97" s="36"/>
      <c r="P97" s="36"/>
      <c r="Q97" s="14"/>
    </row>
    <row r="98" spans="1:17" ht="12.75" customHeight="1">
      <c r="A98" s="12"/>
      <c r="B98" s="16"/>
      <c r="C98" s="23" t="s">
        <v>48</v>
      </c>
      <c r="D98" s="157" t="s">
        <v>49</v>
      </c>
      <c r="E98" s="157"/>
      <c r="F98" s="157"/>
      <c r="G98" s="157"/>
      <c r="H98" s="157"/>
      <c r="I98" s="157"/>
      <c r="J98" s="157"/>
      <c r="K98" s="157"/>
      <c r="L98" s="28"/>
      <c r="M98" s="141"/>
      <c r="N98" s="36"/>
      <c r="O98" s="36"/>
      <c r="P98" s="36"/>
      <c r="Q98" s="14"/>
    </row>
    <row r="99" spans="1:17" ht="15.75" customHeight="1">
      <c r="A99" s="12"/>
      <c r="B99" s="16"/>
      <c r="C99" s="23"/>
      <c r="D99" s="165"/>
      <c r="E99" s="165"/>
      <c r="F99" s="165"/>
      <c r="G99" s="165"/>
      <c r="H99" s="165"/>
      <c r="I99" s="165"/>
      <c r="J99" s="165"/>
      <c r="K99" s="165"/>
      <c r="L99" s="28"/>
      <c r="M99" s="36"/>
      <c r="N99" s="36"/>
      <c r="O99" s="36"/>
      <c r="P99" s="36"/>
      <c r="Q99" s="14"/>
    </row>
    <row r="100" spans="1:17">
      <c r="A100" s="12"/>
      <c r="B100" s="16"/>
      <c r="C100" s="23"/>
      <c r="D100" s="39"/>
      <c r="E100" s="39"/>
      <c r="F100" s="39"/>
      <c r="G100" s="22"/>
      <c r="H100" s="22"/>
      <c r="I100" s="22"/>
      <c r="J100" s="22"/>
      <c r="K100" s="22"/>
      <c r="L100" s="28"/>
      <c r="M100" s="141"/>
      <c r="N100" s="36"/>
      <c r="O100" s="44"/>
      <c r="P100" s="36"/>
      <c r="Q100" s="14"/>
    </row>
    <row r="101" spans="1:17">
      <c r="A101" s="45"/>
      <c r="B101" s="16"/>
      <c r="C101" s="23"/>
      <c r="D101" s="39"/>
      <c r="E101" s="39"/>
      <c r="F101" s="39"/>
      <c r="G101" s="22"/>
      <c r="H101" s="22"/>
      <c r="I101" s="22"/>
      <c r="J101" s="22"/>
      <c r="K101" s="22"/>
      <c r="L101" s="22"/>
      <c r="M101" s="141"/>
      <c r="N101" s="36"/>
      <c r="O101" s="36"/>
      <c r="P101" s="36"/>
    </row>
    <row r="102" spans="1:17" ht="12.75" customHeight="1">
      <c r="A102" s="12"/>
      <c r="B102" s="16"/>
      <c r="C102" s="23" t="s">
        <v>56</v>
      </c>
      <c r="D102" s="157" t="s">
        <v>57</v>
      </c>
      <c r="E102" s="157"/>
      <c r="F102" s="157"/>
      <c r="G102" s="157"/>
      <c r="H102" s="157"/>
      <c r="I102" s="157"/>
      <c r="J102" s="157"/>
      <c r="K102" s="157"/>
      <c r="L102" s="22"/>
      <c r="M102" s="141"/>
      <c r="N102" s="36"/>
      <c r="O102" s="36"/>
      <c r="P102" s="36"/>
    </row>
    <row r="103" spans="1:17">
      <c r="A103" s="12"/>
      <c r="B103" s="16"/>
      <c r="C103" s="23"/>
      <c r="D103" s="164"/>
      <c r="E103" s="164"/>
      <c r="F103" s="164"/>
      <c r="G103" s="164"/>
      <c r="H103" s="164"/>
      <c r="I103" s="164"/>
      <c r="J103" s="164"/>
      <c r="K103" s="164"/>
      <c r="L103" s="22"/>
      <c r="M103" s="22"/>
      <c r="N103" s="14"/>
      <c r="O103" s="14"/>
      <c r="P103" s="14"/>
    </row>
    <row r="104" spans="1:17">
      <c r="A104" s="12"/>
      <c r="B104" s="16"/>
      <c r="C104" s="23"/>
      <c r="D104" s="39"/>
      <c r="E104" s="39"/>
      <c r="F104" s="39"/>
      <c r="G104" s="22"/>
      <c r="H104" s="22"/>
      <c r="I104" s="22"/>
      <c r="J104" s="22"/>
      <c r="K104" s="22"/>
      <c r="L104" s="22"/>
      <c r="M104" s="22"/>
      <c r="N104" s="14"/>
      <c r="O104" s="14"/>
      <c r="P104" s="14"/>
    </row>
    <row r="105" spans="1:17">
      <c r="A105" s="12"/>
      <c r="B105" s="16"/>
      <c r="C105" s="23"/>
      <c r="D105" s="39"/>
      <c r="E105" s="39"/>
      <c r="F105" s="39"/>
      <c r="G105" s="22"/>
      <c r="H105" s="22"/>
      <c r="I105" s="22"/>
      <c r="J105" s="22"/>
      <c r="K105" s="22"/>
      <c r="L105" s="22"/>
      <c r="M105" s="22"/>
      <c r="N105" s="14"/>
      <c r="O105" s="14"/>
      <c r="P105" s="14"/>
    </row>
    <row r="106" spans="1:17" ht="15" customHeight="1">
      <c r="A106" s="12"/>
      <c r="B106" s="16"/>
      <c r="C106" s="23" t="s">
        <v>59</v>
      </c>
      <c r="D106" s="160" t="s">
        <v>144</v>
      </c>
      <c r="E106" s="160"/>
      <c r="F106" s="160"/>
      <c r="G106" s="160"/>
      <c r="H106" s="160"/>
      <c r="I106" s="160"/>
      <c r="J106" s="160"/>
      <c r="K106" s="160"/>
      <c r="L106" s="22"/>
      <c r="M106" s="22"/>
      <c r="N106" s="14"/>
      <c r="O106" s="14"/>
      <c r="P106" s="14"/>
    </row>
    <row r="107" spans="1:17" ht="15" customHeight="1">
      <c r="A107" s="12"/>
      <c r="B107" s="16"/>
      <c r="C107" s="23"/>
      <c r="D107" s="160"/>
      <c r="E107" s="160"/>
      <c r="F107" s="160"/>
      <c r="G107" s="160"/>
      <c r="H107" s="160"/>
      <c r="I107" s="160"/>
      <c r="J107" s="160"/>
      <c r="K107" s="160"/>
      <c r="L107" s="22"/>
      <c r="M107" s="22"/>
      <c r="N107" s="14"/>
      <c r="O107" s="14"/>
      <c r="P107" s="14"/>
    </row>
    <row r="108" spans="1:17" ht="15" customHeight="1">
      <c r="A108" s="12"/>
      <c r="B108" s="16"/>
      <c r="C108" s="23"/>
      <c r="D108" s="161"/>
      <c r="E108" s="161"/>
      <c r="F108" s="161"/>
      <c r="G108" s="161"/>
      <c r="H108" s="161"/>
      <c r="I108" s="161"/>
      <c r="J108" s="161"/>
      <c r="K108" s="161"/>
      <c r="L108" s="22"/>
      <c r="M108" s="22"/>
      <c r="N108" s="14"/>
      <c r="O108" s="14"/>
      <c r="P108" s="14"/>
    </row>
    <row r="109" spans="1:17">
      <c r="A109" s="12"/>
      <c r="B109" s="16"/>
      <c r="C109" s="23"/>
      <c r="D109" s="161"/>
      <c r="E109" s="161"/>
      <c r="F109" s="161"/>
      <c r="G109" s="161"/>
      <c r="H109" s="161"/>
      <c r="I109" s="161"/>
      <c r="J109" s="161"/>
      <c r="K109" s="161"/>
      <c r="L109" s="22"/>
      <c r="M109" s="22"/>
    </row>
    <row r="110" spans="1:17">
      <c r="A110" s="12"/>
      <c r="B110" s="16"/>
      <c r="C110" s="23"/>
      <c r="D110" s="161"/>
      <c r="E110" s="161"/>
      <c r="F110" s="161"/>
      <c r="G110" s="161"/>
      <c r="H110" s="161"/>
      <c r="I110" s="161"/>
      <c r="J110" s="161"/>
      <c r="K110" s="161"/>
      <c r="L110" s="22"/>
      <c r="M110" s="22"/>
    </row>
    <row r="111" spans="1:17" ht="12.75" customHeight="1">
      <c r="A111" s="12"/>
      <c r="B111" s="16"/>
      <c r="C111" s="23" t="s">
        <v>60</v>
      </c>
      <c r="D111" s="162" t="s">
        <v>61</v>
      </c>
      <c r="E111" s="162"/>
      <c r="F111" s="162"/>
      <c r="G111" s="162"/>
      <c r="H111" s="162"/>
      <c r="I111" s="162"/>
      <c r="J111" s="162"/>
      <c r="K111" s="162"/>
      <c r="L111" s="22"/>
      <c r="M111" s="22"/>
    </row>
    <row r="112" spans="1:17">
      <c r="A112" s="12"/>
      <c r="B112" s="16"/>
      <c r="C112" s="22"/>
      <c r="D112" s="162"/>
      <c r="E112" s="162"/>
      <c r="F112" s="162"/>
      <c r="G112" s="162"/>
      <c r="H112" s="162"/>
      <c r="I112" s="162"/>
      <c r="J112" s="162"/>
      <c r="K112" s="162"/>
      <c r="L112" s="22"/>
      <c r="M112" s="22"/>
    </row>
    <row r="113" spans="1:13">
      <c r="A113" s="12"/>
      <c r="B113" s="16"/>
      <c r="C113" s="22"/>
      <c r="D113" s="162"/>
      <c r="E113" s="162"/>
      <c r="F113" s="162"/>
      <c r="G113" s="162"/>
      <c r="H113" s="162"/>
      <c r="I113" s="162"/>
      <c r="J113" s="162"/>
      <c r="K113" s="162"/>
      <c r="L113" s="22"/>
      <c r="M113" s="22"/>
    </row>
    <row r="114" spans="1:13" ht="12.75" customHeight="1">
      <c r="A114" s="12"/>
      <c r="B114" s="16"/>
      <c r="C114" s="22"/>
      <c r="D114" s="161"/>
      <c r="E114" s="161"/>
      <c r="F114" s="161"/>
      <c r="G114" s="161"/>
      <c r="H114" s="161"/>
      <c r="I114" s="161"/>
      <c r="J114" s="161"/>
      <c r="K114" s="161"/>
      <c r="L114" s="22"/>
      <c r="M114" s="22"/>
    </row>
    <row r="115" spans="1:13">
      <c r="A115" s="12"/>
      <c r="B115" s="16"/>
      <c r="C115" s="22"/>
      <c r="D115" s="161"/>
      <c r="E115" s="161"/>
      <c r="F115" s="161"/>
      <c r="G115" s="161"/>
      <c r="H115" s="161"/>
      <c r="I115" s="161"/>
      <c r="J115" s="161"/>
      <c r="K115" s="161"/>
      <c r="L115" s="22"/>
      <c r="M115" s="22"/>
    </row>
    <row r="116" spans="1:13">
      <c r="A116" s="12"/>
      <c r="B116" s="16"/>
      <c r="C116" s="22"/>
      <c r="D116" s="161"/>
      <c r="E116" s="161"/>
      <c r="F116" s="161"/>
      <c r="G116" s="161"/>
      <c r="H116" s="161"/>
      <c r="I116" s="161"/>
      <c r="J116" s="161"/>
      <c r="K116" s="161"/>
      <c r="L116" s="22"/>
      <c r="M116" s="22"/>
    </row>
    <row r="117" spans="1:13">
      <c r="A117" s="12"/>
      <c r="B117" s="16"/>
      <c r="C117" s="22"/>
      <c r="D117" s="161"/>
      <c r="E117" s="161"/>
      <c r="F117" s="161"/>
      <c r="G117" s="161"/>
      <c r="H117" s="161"/>
      <c r="I117" s="161"/>
      <c r="J117" s="161"/>
      <c r="K117" s="161"/>
      <c r="L117" s="22"/>
      <c r="M117" s="22"/>
    </row>
    <row r="118" spans="1:13" ht="12.75" customHeight="1">
      <c r="A118" s="12"/>
      <c r="B118" s="16"/>
      <c r="C118" s="22"/>
      <c r="D118" s="22"/>
      <c r="E118" s="22"/>
      <c r="F118" s="22"/>
      <c r="G118" s="22"/>
      <c r="H118" s="22"/>
      <c r="I118" s="22"/>
      <c r="J118" s="22"/>
      <c r="K118" s="22"/>
      <c r="L118" s="22"/>
      <c r="M118" s="22"/>
    </row>
    <row r="119" spans="1:13" ht="12.75" customHeight="1">
      <c r="A119" s="12"/>
      <c r="B119" s="16" t="s">
        <v>62</v>
      </c>
      <c r="C119" s="166" t="s">
        <v>145</v>
      </c>
      <c r="D119" s="166"/>
      <c r="E119" s="166"/>
      <c r="F119" s="166"/>
      <c r="G119" s="166"/>
      <c r="H119" s="166"/>
      <c r="I119" s="166"/>
      <c r="J119" s="166"/>
      <c r="K119" s="166"/>
    </row>
    <row r="120" spans="1:13">
      <c r="A120" s="12"/>
      <c r="B120" s="16"/>
      <c r="C120" s="166"/>
      <c r="D120" s="166"/>
      <c r="E120" s="166"/>
      <c r="F120" s="166"/>
      <c r="G120" s="166"/>
      <c r="H120" s="166"/>
      <c r="I120" s="166"/>
      <c r="J120" s="166"/>
      <c r="K120" s="166"/>
    </row>
    <row r="121" spans="1:13">
      <c r="A121" s="12"/>
      <c r="B121" s="16"/>
      <c r="C121" s="166"/>
      <c r="D121" s="166"/>
      <c r="E121" s="166"/>
      <c r="F121" s="166"/>
      <c r="G121" s="166"/>
      <c r="H121" s="166"/>
      <c r="I121" s="166"/>
      <c r="J121" s="166"/>
      <c r="K121" s="166"/>
      <c r="L121" s="49"/>
    </row>
    <row r="122" spans="1:13">
      <c r="A122" s="12"/>
      <c r="B122" s="16"/>
      <c r="C122" s="166"/>
      <c r="D122" s="166"/>
      <c r="E122" s="166"/>
      <c r="F122" s="166"/>
      <c r="G122" s="166"/>
      <c r="H122" s="166"/>
      <c r="I122" s="166"/>
      <c r="J122" s="166"/>
      <c r="K122" s="166"/>
      <c r="L122" s="49"/>
    </row>
    <row r="123" spans="1:13">
      <c r="A123" s="12"/>
      <c r="B123" s="16"/>
      <c r="C123" s="166"/>
      <c r="D123" s="166"/>
      <c r="E123" s="166"/>
      <c r="F123" s="166"/>
      <c r="G123" s="166"/>
      <c r="H123" s="166"/>
      <c r="I123" s="166"/>
      <c r="J123" s="166"/>
      <c r="K123" s="166"/>
      <c r="L123" s="49"/>
    </row>
    <row r="124" spans="1:13">
      <c r="A124" s="12"/>
      <c r="B124" s="16"/>
      <c r="C124" s="50"/>
      <c r="D124" s="50"/>
      <c r="E124" s="50"/>
      <c r="F124" s="50"/>
      <c r="G124" s="50"/>
      <c r="H124" s="50"/>
      <c r="I124" s="50"/>
      <c r="J124" s="50"/>
      <c r="K124" s="50"/>
      <c r="L124" s="49"/>
    </row>
    <row r="125" spans="1:13">
      <c r="A125" s="12"/>
      <c r="B125" s="16"/>
      <c r="C125" s="51"/>
      <c r="D125" s="51">
        <v>12</v>
      </c>
      <c r="E125" s="51">
        <v>19</v>
      </c>
      <c r="F125" s="51">
        <v>16</v>
      </c>
      <c r="G125" s="51">
        <v>15</v>
      </c>
      <c r="H125" s="51">
        <v>22</v>
      </c>
      <c r="I125" s="51">
        <v>31</v>
      </c>
      <c r="J125" s="51">
        <v>12</v>
      </c>
      <c r="K125" s="51"/>
    </row>
    <row r="126" spans="1:13">
      <c r="A126" s="12"/>
      <c r="B126" s="16"/>
      <c r="C126" s="51"/>
      <c r="D126" s="51">
        <v>9</v>
      </c>
      <c r="E126" s="51">
        <v>21</v>
      </c>
      <c r="F126" s="51">
        <v>15</v>
      </c>
      <c r="G126" s="51">
        <v>14</v>
      </c>
      <c r="H126" s="51">
        <v>18</v>
      </c>
      <c r="I126" s="51">
        <v>17</v>
      </c>
      <c r="J126" s="51">
        <v>27</v>
      </c>
      <c r="K126" s="51"/>
      <c r="L126" s="49"/>
    </row>
    <row r="127" spans="1:13">
      <c r="A127" s="12"/>
      <c r="B127" s="16"/>
      <c r="C127" s="51"/>
      <c r="D127" s="51">
        <v>16</v>
      </c>
      <c r="E127" s="51">
        <v>33</v>
      </c>
      <c r="F127" s="51">
        <v>13</v>
      </c>
      <c r="G127" s="51">
        <v>16</v>
      </c>
      <c r="H127" s="51">
        <v>15</v>
      </c>
      <c r="I127" s="51">
        <v>12</v>
      </c>
      <c r="J127" s="51">
        <v>19</v>
      </c>
      <c r="K127" s="51"/>
    </row>
    <row r="128" spans="1:13">
      <c r="A128" s="12"/>
      <c r="B128" s="16"/>
      <c r="C128" s="51"/>
      <c r="D128" s="51">
        <v>20</v>
      </c>
      <c r="E128" s="51">
        <v>26</v>
      </c>
      <c r="F128" s="51">
        <v>11</v>
      </c>
      <c r="G128" s="51">
        <v>21</v>
      </c>
      <c r="H128" s="51">
        <v>17</v>
      </c>
      <c r="I128" s="51">
        <v>20</v>
      </c>
      <c r="J128" s="51">
        <v>24</v>
      </c>
      <c r="K128" s="51"/>
      <c r="L128" s="49"/>
    </row>
    <row r="129" spans="1:16">
      <c r="A129" s="12"/>
      <c r="B129" s="16"/>
      <c r="C129" s="22"/>
      <c r="D129" s="22"/>
      <c r="E129" s="22"/>
      <c r="F129" s="22"/>
      <c r="G129" s="22"/>
      <c r="H129" s="22"/>
      <c r="I129" s="22"/>
      <c r="J129" s="22"/>
      <c r="K129" s="51"/>
      <c r="L129" s="49"/>
    </row>
    <row r="130" spans="1:16">
      <c r="A130" s="12"/>
      <c r="B130" s="16"/>
      <c r="C130" s="22"/>
      <c r="D130" s="22"/>
      <c r="E130" s="22"/>
      <c r="F130" s="22"/>
      <c r="G130" s="22"/>
      <c r="H130" s="22"/>
      <c r="I130" s="22"/>
      <c r="J130" s="22"/>
      <c r="K130" s="51"/>
      <c r="L130" s="49"/>
    </row>
    <row r="131" spans="1:16" ht="12.75" customHeight="1">
      <c r="A131" s="12"/>
      <c r="B131" s="16"/>
      <c r="C131" s="23" t="s">
        <v>8</v>
      </c>
      <c r="D131" s="157" t="s">
        <v>63</v>
      </c>
      <c r="E131" s="157"/>
      <c r="F131" s="157"/>
      <c r="G131" s="157"/>
      <c r="H131" s="157"/>
      <c r="I131" s="157"/>
      <c r="J131" s="157"/>
      <c r="K131" s="157"/>
      <c r="L131" s="49"/>
    </row>
    <row r="132" spans="1:16" ht="18.75">
      <c r="A132" s="131"/>
      <c r="B132" s="16"/>
      <c r="C132" s="23"/>
      <c r="D132" s="23"/>
      <c r="E132" s="25" t="s">
        <v>34</v>
      </c>
      <c r="F132" s="167"/>
      <c r="G132" s="168"/>
      <c r="H132" s="168"/>
      <c r="I132" s="23"/>
      <c r="J132" s="23"/>
      <c r="K132" s="23"/>
      <c r="L132" s="49"/>
    </row>
    <row r="133" spans="1:16" ht="18.75">
      <c r="A133" s="131"/>
      <c r="B133" s="16"/>
      <c r="C133" s="23"/>
      <c r="D133" s="23"/>
      <c r="E133" s="25" t="s">
        <v>35</v>
      </c>
      <c r="F133" s="167"/>
      <c r="G133" s="168"/>
      <c r="H133" s="168"/>
      <c r="I133" s="23"/>
      <c r="J133" s="23"/>
      <c r="K133" s="23"/>
      <c r="L133" s="49"/>
    </row>
    <row r="134" spans="1:16" ht="15">
      <c r="A134" s="12"/>
      <c r="B134" s="16"/>
      <c r="C134" s="23"/>
      <c r="D134" s="22"/>
      <c r="E134" s="22"/>
      <c r="F134" s="22"/>
      <c r="G134" s="22"/>
      <c r="H134" s="22"/>
      <c r="I134" s="22"/>
      <c r="J134" s="22"/>
      <c r="K134" s="22"/>
      <c r="M134" s="53"/>
      <c r="N134" s="29"/>
      <c r="O134" s="29"/>
      <c r="P134" s="29"/>
    </row>
    <row r="135" spans="1:16" ht="12.75" customHeight="1">
      <c r="A135" s="135"/>
      <c r="B135" s="16"/>
      <c r="C135" s="23" t="s">
        <v>10</v>
      </c>
      <c r="D135" s="157" t="s">
        <v>64</v>
      </c>
      <c r="E135" s="157"/>
      <c r="F135" s="157"/>
      <c r="G135" s="157"/>
      <c r="H135" s="157"/>
      <c r="I135" s="157"/>
      <c r="J135" s="157"/>
      <c r="K135" s="157"/>
      <c r="M135" s="142"/>
      <c r="N135" s="143"/>
      <c r="O135" s="143"/>
      <c r="P135" s="143"/>
    </row>
    <row r="136" spans="1:16" ht="12.75" customHeight="1">
      <c r="A136" s="12"/>
      <c r="B136" s="16"/>
      <c r="C136" s="23"/>
      <c r="D136" s="161"/>
      <c r="E136" s="161"/>
      <c r="F136" s="161"/>
      <c r="G136" s="161"/>
      <c r="H136" s="161"/>
      <c r="I136" s="161"/>
      <c r="J136" s="161"/>
      <c r="K136" s="161"/>
      <c r="M136" s="139"/>
      <c r="N136" s="36"/>
      <c r="O136" s="36"/>
      <c r="P136" s="36"/>
    </row>
    <row r="137" spans="1:16" ht="12.75" customHeight="1">
      <c r="A137" s="12"/>
      <c r="B137" s="16"/>
      <c r="C137" s="23"/>
      <c r="D137" s="161"/>
      <c r="E137" s="161"/>
      <c r="F137" s="161"/>
      <c r="G137" s="161"/>
      <c r="H137" s="161"/>
      <c r="I137" s="161"/>
      <c r="J137" s="161"/>
      <c r="K137" s="161"/>
      <c r="M137" s="140"/>
      <c r="N137" s="36"/>
      <c r="O137" s="36"/>
      <c r="P137" s="36"/>
    </row>
    <row r="138" spans="1:16">
      <c r="A138" s="54"/>
      <c r="B138" s="16"/>
      <c r="C138" s="23"/>
      <c r="D138" s="161"/>
      <c r="E138" s="161"/>
      <c r="F138" s="161"/>
      <c r="G138" s="161"/>
      <c r="H138" s="161"/>
      <c r="I138" s="161"/>
      <c r="J138" s="161"/>
      <c r="K138" s="161"/>
      <c r="M138" s="140"/>
      <c r="N138" s="36"/>
      <c r="O138" s="36"/>
      <c r="P138" s="36"/>
    </row>
    <row r="139" spans="1:16">
      <c r="A139" s="12"/>
      <c r="B139" s="16"/>
      <c r="C139" s="23"/>
      <c r="D139" s="22"/>
      <c r="E139" s="22"/>
      <c r="F139" s="22"/>
      <c r="G139" s="22"/>
      <c r="H139" s="22"/>
      <c r="I139" s="22"/>
      <c r="J139" s="22"/>
      <c r="K139" s="22"/>
      <c r="M139" s="140"/>
      <c r="N139" s="36"/>
      <c r="O139" s="36"/>
      <c r="P139" s="36"/>
    </row>
    <row r="140" spans="1:16" ht="12.75" customHeight="1">
      <c r="A140" s="12"/>
      <c r="B140" s="16"/>
      <c r="C140" s="23" t="s">
        <v>12</v>
      </c>
      <c r="D140" s="157" t="s">
        <v>69</v>
      </c>
      <c r="E140" s="157"/>
      <c r="F140" s="157"/>
      <c r="G140" s="157"/>
      <c r="H140" s="157"/>
      <c r="I140" s="157"/>
      <c r="J140" s="157"/>
      <c r="K140" s="157"/>
      <c r="M140" s="140"/>
      <c r="N140" s="36"/>
      <c r="O140" s="36"/>
      <c r="P140" s="36"/>
    </row>
    <row r="141" spans="1:16" ht="12.75" customHeight="1">
      <c r="A141" s="12"/>
      <c r="B141" s="16"/>
      <c r="C141" s="23"/>
      <c r="D141" s="161"/>
      <c r="E141" s="161"/>
      <c r="F141" s="161"/>
      <c r="G141" s="161"/>
      <c r="H141" s="161"/>
      <c r="I141" s="161"/>
      <c r="J141" s="161"/>
      <c r="K141" s="161"/>
      <c r="M141" s="36"/>
      <c r="N141" s="36"/>
      <c r="O141" s="36"/>
      <c r="P141" s="36"/>
    </row>
    <row r="142" spans="1:16">
      <c r="A142" s="12"/>
      <c r="B142" s="16"/>
      <c r="C142" s="23"/>
      <c r="D142" s="161"/>
      <c r="E142" s="161"/>
      <c r="F142" s="161"/>
      <c r="G142" s="161"/>
      <c r="H142" s="161"/>
      <c r="I142" s="161"/>
      <c r="J142" s="161"/>
      <c r="K142" s="161"/>
      <c r="M142" s="141"/>
      <c r="N142" s="36"/>
      <c r="O142" s="44"/>
      <c r="P142" s="36"/>
    </row>
    <row r="143" spans="1:16">
      <c r="A143" s="12"/>
      <c r="B143" s="16"/>
      <c r="C143" s="23"/>
      <c r="D143" s="22"/>
      <c r="E143" s="22"/>
      <c r="F143" s="22"/>
      <c r="G143" s="22"/>
      <c r="H143" s="22"/>
      <c r="I143" s="22"/>
      <c r="J143" s="22"/>
      <c r="K143" s="22"/>
      <c r="M143" s="141"/>
      <c r="N143" s="36"/>
      <c r="O143" s="36"/>
      <c r="P143" s="36"/>
    </row>
    <row r="144" spans="1:16" ht="12.75" customHeight="1">
      <c r="A144" s="12"/>
      <c r="B144" s="16"/>
      <c r="C144" s="23" t="s">
        <v>70</v>
      </c>
      <c r="D144" s="157" t="s">
        <v>71</v>
      </c>
      <c r="E144" s="157"/>
      <c r="F144" s="157"/>
      <c r="G144" s="157"/>
      <c r="H144" s="157"/>
      <c r="I144" s="157"/>
      <c r="J144" s="157"/>
      <c r="K144" s="157"/>
      <c r="M144" s="141"/>
      <c r="N144" s="36"/>
      <c r="O144" s="36"/>
      <c r="P144" s="36"/>
    </row>
    <row r="145" spans="1:16" ht="12.75" customHeight="1">
      <c r="A145" s="54"/>
      <c r="B145" s="16"/>
      <c r="C145" s="23"/>
      <c r="D145" s="161"/>
      <c r="E145" s="161"/>
      <c r="F145" s="161"/>
      <c r="G145" s="161"/>
      <c r="H145" s="161"/>
      <c r="I145" s="161"/>
      <c r="J145" s="161"/>
      <c r="K145" s="161"/>
      <c r="M145" s="14"/>
      <c r="N145" s="14"/>
      <c r="O145" s="14"/>
      <c r="P145" s="14"/>
    </row>
    <row r="146" spans="1:16">
      <c r="A146" s="12"/>
      <c r="B146" s="16"/>
      <c r="C146" s="23"/>
      <c r="D146" s="161"/>
      <c r="E146" s="161"/>
      <c r="F146" s="161"/>
      <c r="G146" s="161"/>
      <c r="H146" s="161"/>
      <c r="I146" s="161"/>
      <c r="J146" s="161"/>
      <c r="K146" s="161"/>
    </row>
    <row r="147" spans="1:16">
      <c r="A147" s="12"/>
      <c r="B147" s="16"/>
      <c r="C147" s="23"/>
      <c r="D147" s="22"/>
      <c r="E147" s="22"/>
      <c r="F147" s="22"/>
      <c r="G147" s="22"/>
      <c r="H147" s="22"/>
      <c r="I147" s="22"/>
      <c r="J147" s="22"/>
      <c r="K147" s="22"/>
    </row>
    <row r="148" spans="1:16" ht="14.1" customHeight="1">
      <c r="A148" s="12"/>
      <c r="B148" s="16"/>
      <c r="C148" s="23" t="s">
        <v>38</v>
      </c>
      <c r="D148" s="157" t="s">
        <v>146</v>
      </c>
      <c r="E148" s="157"/>
      <c r="F148" s="157"/>
      <c r="G148" s="157"/>
      <c r="H148" s="157"/>
      <c r="I148" s="157"/>
      <c r="J148" s="157"/>
      <c r="K148" s="157"/>
    </row>
    <row r="149" spans="1:16" ht="14.1" customHeight="1">
      <c r="A149" s="12"/>
      <c r="B149" s="16"/>
      <c r="C149" s="22"/>
      <c r="D149" s="157"/>
      <c r="E149" s="157"/>
      <c r="F149" s="157"/>
      <c r="G149" s="157"/>
      <c r="H149" s="157"/>
      <c r="I149" s="157"/>
      <c r="J149" s="157"/>
      <c r="K149" s="157"/>
    </row>
    <row r="150" spans="1:16" ht="12.75" customHeight="1">
      <c r="A150" s="45"/>
      <c r="B150" s="16"/>
      <c r="C150" s="22"/>
      <c r="D150" s="169"/>
      <c r="E150" s="169"/>
      <c r="F150" s="169"/>
      <c r="G150" s="169"/>
      <c r="H150" s="169"/>
      <c r="I150" s="169"/>
      <c r="J150" s="169"/>
      <c r="K150" s="169"/>
    </row>
    <row r="151" spans="1:16">
      <c r="A151" s="45"/>
      <c r="B151" s="13"/>
      <c r="C151" s="22"/>
      <c r="D151" s="169"/>
      <c r="E151" s="169"/>
      <c r="F151" s="169"/>
      <c r="G151" s="169"/>
      <c r="H151" s="169"/>
      <c r="I151" s="169"/>
      <c r="J151" s="169"/>
      <c r="K151" s="169"/>
    </row>
    <row r="152" spans="1:16">
      <c r="A152" s="12"/>
      <c r="B152" s="16"/>
      <c r="C152" s="22"/>
      <c r="D152" s="169"/>
      <c r="E152" s="169"/>
      <c r="F152" s="169"/>
      <c r="G152" s="169"/>
      <c r="H152" s="169"/>
      <c r="I152" s="169"/>
      <c r="J152" s="169"/>
      <c r="K152" s="169"/>
    </row>
    <row r="153" spans="1:16">
      <c r="B153" s="8"/>
      <c r="D153" s="55"/>
      <c r="E153" s="55"/>
      <c r="F153" s="55"/>
      <c r="G153" s="55"/>
      <c r="H153" s="55"/>
      <c r="I153" s="55"/>
      <c r="J153" s="55"/>
    </row>
    <row r="154" spans="1:16">
      <c r="A154" s="1" t="s">
        <v>72</v>
      </c>
      <c r="B154" s="8"/>
    </row>
    <row r="155" spans="1:16" ht="12.75" customHeight="1">
      <c r="B155" s="8" t="s">
        <v>73</v>
      </c>
      <c r="C155" s="170" t="s">
        <v>147</v>
      </c>
      <c r="D155" s="170"/>
      <c r="E155" s="170"/>
      <c r="F155" s="170"/>
      <c r="G155" s="170"/>
      <c r="H155" s="170"/>
      <c r="I155" s="170"/>
      <c r="J155" s="170"/>
      <c r="K155" s="170"/>
    </row>
    <row r="156" spans="1:16" ht="12.75" customHeight="1">
      <c r="B156" s="8"/>
      <c r="C156" s="170"/>
      <c r="D156" s="170"/>
      <c r="E156" s="170"/>
      <c r="F156" s="170"/>
      <c r="G156" s="170"/>
      <c r="H156" s="170"/>
      <c r="I156" s="170"/>
      <c r="J156" s="170"/>
      <c r="K156" s="170"/>
    </row>
    <row r="157" spans="1:16" ht="12.75" customHeight="1">
      <c r="B157" s="8"/>
      <c r="C157" s="170"/>
      <c r="D157" s="170"/>
      <c r="E157" s="170"/>
      <c r="F157" s="170"/>
      <c r="G157" s="170"/>
      <c r="H157" s="170"/>
      <c r="I157" s="170"/>
      <c r="J157" s="170"/>
      <c r="K157" s="170"/>
    </row>
    <row r="158" spans="1:16" ht="15" customHeight="1">
      <c r="B158" s="8"/>
      <c r="C158" s="170"/>
      <c r="D158" s="170"/>
      <c r="E158" s="170"/>
      <c r="F158" s="170"/>
      <c r="G158" s="170"/>
      <c r="H158" s="170"/>
      <c r="I158" s="170"/>
      <c r="J158" s="170"/>
      <c r="K158" s="170"/>
    </row>
    <row r="159" spans="1:16" ht="15" customHeight="1">
      <c r="B159" s="8"/>
      <c r="C159" s="170"/>
      <c r="D159" s="170"/>
      <c r="E159" s="170"/>
      <c r="F159" s="170"/>
      <c r="G159" s="170"/>
      <c r="H159" s="170"/>
      <c r="I159" s="170"/>
      <c r="J159" s="170"/>
      <c r="K159" s="170"/>
    </row>
    <row r="160" spans="1:16" ht="15" customHeight="1">
      <c r="B160" s="8"/>
      <c r="C160" s="170"/>
      <c r="D160" s="170"/>
      <c r="E160" s="170"/>
      <c r="F160" s="170"/>
      <c r="G160" s="170"/>
      <c r="H160" s="170"/>
      <c r="I160" s="170"/>
      <c r="J160" s="170"/>
      <c r="K160" s="170"/>
    </row>
    <row r="161" spans="1:16" ht="15" customHeight="1">
      <c r="B161" s="8"/>
      <c r="C161" s="170"/>
      <c r="D161" s="170"/>
      <c r="E161" s="170"/>
      <c r="F161" s="170"/>
      <c r="G161" s="170"/>
      <c r="H161" s="170"/>
      <c r="I161" s="170"/>
      <c r="J161" s="170"/>
      <c r="K161" s="170"/>
    </row>
    <row r="162" spans="1:16" ht="15" customHeight="1">
      <c r="B162" s="8"/>
      <c r="C162" s="170"/>
      <c r="D162" s="170"/>
      <c r="E162" s="170"/>
      <c r="F162" s="170"/>
      <c r="G162" s="170"/>
      <c r="H162" s="170"/>
      <c r="I162" s="170"/>
      <c r="J162" s="170"/>
      <c r="K162" s="170"/>
    </row>
    <row r="163" spans="1:16">
      <c r="B163" s="8"/>
      <c r="D163" s="51">
        <v>45</v>
      </c>
      <c r="E163" s="51">
        <v>40</v>
      </c>
      <c r="F163" s="51">
        <v>49</v>
      </c>
      <c r="G163" s="51">
        <v>49</v>
      </c>
      <c r="H163" s="51">
        <v>30</v>
      </c>
      <c r="I163" s="51">
        <v>54</v>
      </c>
      <c r="J163" s="51">
        <v>28</v>
      </c>
      <c r="K163" s="51">
        <v>45</v>
      </c>
    </row>
    <row r="164" spans="1:16">
      <c r="B164" s="8"/>
      <c r="D164" s="51">
        <v>58</v>
      </c>
      <c r="E164" s="51">
        <v>41</v>
      </c>
      <c r="F164" s="51">
        <v>37</v>
      </c>
      <c r="G164" s="51">
        <v>36</v>
      </c>
      <c r="H164" s="51">
        <v>47</v>
      </c>
      <c r="I164" s="51">
        <v>42</v>
      </c>
      <c r="J164" s="51">
        <v>35</v>
      </c>
      <c r="K164" s="51">
        <v>56</v>
      </c>
    </row>
    <row r="165" spans="1:16">
      <c r="B165" s="8"/>
      <c r="D165" s="51">
        <v>64</v>
      </c>
      <c r="E165" s="51">
        <v>67</v>
      </c>
      <c r="F165" s="51">
        <v>23</v>
      </c>
      <c r="G165" s="51">
        <v>44</v>
      </c>
      <c r="H165" s="51">
        <v>24</v>
      </c>
      <c r="I165" s="51">
        <v>46</v>
      </c>
      <c r="J165" s="51">
        <v>51</v>
      </c>
      <c r="K165" s="51">
        <v>58</v>
      </c>
    </row>
    <row r="166" spans="1:16">
      <c r="B166" s="8"/>
      <c r="D166" s="51">
        <v>44</v>
      </c>
      <c r="E166" s="51">
        <v>54</v>
      </c>
      <c r="F166" s="51">
        <v>41</v>
      </c>
      <c r="G166" s="51">
        <v>55</v>
      </c>
      <c r="H166" s="51">
        <v>44</v>
      </c>
      <c r="I166" s="51">
        <v>54</v>
      </c>
      <c r="J166" s="51">
        <v>40</v>
      </c>
      <c r="K166" s="51">
        <v>36</v>
      </c>
    </row>
    <row r="167" spans="1:16">
      <c r="B167" s="8"/>
      <c r="D167" s="51">
        <v>61</v>
      </c>
      <c r="E167" s="51">
        <v>34</v>
      </c>
      <c r="F167" s="51">
        <v>36</v>
      </c>
    </row>
    <row r="168" spans="1:16">
      <c r="B168" s="8"/>
      <c r="D168" s="51"/>
    </row>
    <row r="169" spans="1:16" ht="15">
      <c r="A169" s="12"/>
      <c r="B169" s="16"/>
      <c r="C169" s="23" t="s">
        <v>8</v>
      </c>
      <c r="D169" s="157" t="s">
        <v>74</v>
      </c>
      <c r="E169" s="157"/>
      <c r="F169" s="157"/>
      <c r="G169" s="157"/>
      <c r="H169" s="157"/>
      <c r="I169" s="157"/>
      <c r="J169" s="157"/>
      <c r="K169" s="157"/>
      <c r="M169" s="53"/>
      <c r="N169" s="29"/>
      <c r="O169" s="29"/>
      <c r="P169" s="29"/>
    </row>
    <row r="170" spans="1:16" ht="18.75">
      <c r="A170" s="52"/>
      <c r="B170" s="16"/>
      <c r="C170" s="23"/>
      <c r="D170" s="23"/>
      <c r="E170" s="25" t="s">
        <v>34</v>
      </c>
      <c r="F170" s="167"/>
      <c r="G170" s="168"/>
      <c r="H170" s="168"/>
      <c r="I170" s="23"/>
      <c r="J170" s="23"/>
      <c r="K170" s="23"/>
      <c r="M170" s="56"/>
      <c r="N170" s="29"/>
      <c r="O170" s="29"/>
      <c r="P170" s="29"/>
    </row>
    <row r="171" spans="1:16" ht="18.75">
      <c r="A171" s="52"/>
      <c r="B171" s="16"/>
      <c r="C171" s="23"/>
      <c r="D171" s="23"/>
      <c r="E171" s="25" t="s">
        <v>35</v>
      </c>
      <c r="F171" s="167"/>
      <c r="G171" s="168"/>
      <c r="H171" s="168"/>
      <c r="I171" s="23"/>
      <c r="J171" s="23"/>
      <c r="K171" s="23"/>
      <c r="M171" s="57"/>
      <c r="N171" s="29"/>
      <c r="O171" s="29"/>
      <c r="P171" s="29"/>
    </row>
    <row r="172" spans="1:16">
      <c r="A172" s="12"/>
      <c r="B172" s="16"/>
      <c r="C172" s="23"/>
      <c r="D172" s="22"/>
      <c r="E172" s="22"/>
      <c r="F172" s="22"/>
      <c r="G172" s="22"/>
      <c r="H172" s="22"/>
      <c r="I172" s="22"/>
      <c r="J172" s="22"/>
      <c r="K172" s="22"/>
      <c r="M172" s="57"/>
      <c r="N172" s="29"/>
      <c r="O172" s="29"/>
      <c r="P172" s="29"/>
    </row>
    <row r="173" spans="1:16">
      <c r="A173" s="12"/>
      <c r="B173" s="16"/>
      <c r="C173" s="23" t="s">
        <v>10</v>
      </c>
      <c r="D173" s="157" t="s">
        <v>64</v>
      </c>
      <c r="E173" s="157"/>
      <c r="F173" s="157"/>
      <c r="G173" s="157"/>
      <c r="H173" s="157"/>
      <c r="I173" s="157"/>
      <c r="J173" s="157"/>
      <c r="K173" s="157"/>
      <c r="M173" s="142"/>
      <c r="N173" s="143"/>
      <c r="O173" s="143"/>
      <c r="P173" s="143"/>
    </row>
    <row r="174" spans="1:16">
      <c r="A174" s="12"/>
      <c r="B174" s="16"/>
      <c r="C174" s="23"/>
      <c r="D174" s="161"/>
      <c r="E174" s="161"/>
      <c r="F174" s="161"/>
      <c r="G174" s="161"/>
      <c r="H174" s="161"/>
      <c r="I174" s="161"/>
      <c r="J174" s="161"/>
      <c r="K174" s="161"/>
      <c r="M174" s="139"/>
      <c r="N174" s="36"/>
      <c r="O174" s="36"/>
      <c r="P174" s="36"/>
    </row>
    <row r="175" spans="1:16">
      <c r="A175" s="54"/>
      <c r="B175" s="16"/>
      <c r="C175" s="23"/>
      <c r="D175" s="161"/>
      <c r="E175" s="161"/>
      <c r="F175" s="161"/>
      <c r="G175" s="161"/>
      <c r="H175" s="161"/>
      <c r="I175" s="161"/>
      <c r="J175" s="161"/>
      <c r="K175" s="161"/>
      <c r="M175" s="144"/>
      <c r="N175" s="36"/>
      <c r="O175" s="36"/>
      <c r="P175" s="36"/>
    </row>
    <row r="176" spans="1:16">
      <c r="A176" s="12"/>
      <c r="B176" s="16"/>
      <c r="C176" s="23"/>
      <c r="D176" s="22"/>
      <c r="E176" s="22"/>
      <c r="F176" s="22"/>
      <c r="G176" s="22"/>
      <c r="H176" s="22"/>
      <c r="I176" s="22"/>
      <c r="J176" s="22"/>
      <c r="K176" s="22"/>
      <c r="M176" s="140"/>
      <c r="N176" s="36"/>
      <c r="O176" s="36"/>
      <c r="P176" s="36"/>
    </row>
    <row r="177" spans="1:16">
      <c r="A177" s="12"/>
      <c r="B177" s="16"/>
      <c r="C177" s="23" t="s">
        <v>12</v>
      </c>
      <c r="D177" s="157" t="s">
        <v>69</v>
      </c>
      <c r="E177" s="157"/>
      <c r="F177" s="157"/>
      <c r="G177" s="157"/>
      <c r="H177" s="157"/>
      <c r="I177" s="157"/>
      <c r="J177" s="157"/>
      <c r="K177" s="157"/>
      <c r="M177" s="145"/>
      <c r="N177" s="36"/>
      <c r="O177" s="36"/>
      <c r="P177" s="36"/>
    </row>
    <row r="178" spans="1:16">
      <c r="A178" s="12"/>
      <c r="B178" s="16"/>
      <c r="C178" s="23"/>
      <c r="D178" s="163"/>
      <c r="E178" s="163"/>
      <c r="F178" s="163"/>
      <c r="G178" s="163"/>
      <c r="H178" s="163"/>
      <c r="I178" s="163"/>
      <c r="J178" s="163"/>
      <c r="K178" s="163"/>
      <c r="M178" s="146"/>
      <c r="N178" s="36"/>
      <c r="O178" s="36"/>
      <c r="P178" s="36"/>
    </row>
    <row r="179" spans="1:16">
      <c r="A179" s="12"/>
      <c r="B179" s="16"/>
      <c r="C179" s="23"/>
      <c r="D179" s="163"/>
      <c r="E179" s="163"/>
      <c r="F179" s="163"/>
      <c r="G179" s="163"/>
      <c r="H179" s="163"/>
      <c r="I179" s="163"/>
      <c r="J179" s="163"/>
      <c r="K179" s="163"/>
      <c r="M179" s="147"/>
      <c r="N179" s="36"/>
      <c r="O179" s="36"/>
      <c r="P179" s="36"/>
    </row>
    <row r="180" spans="1:16">
      <c r="A180" s="12"/>
      <c r="B180" s="16"/>
      <c r="C180" s="23"/>
      <c r="D180" s="22"/>
      <c r="E180" s="22"/>
      <c r="F180" s="22"/>
      <c r="G180" s="22"/>
      <c r="H180" s="22"/>
      <c r="I180" s="22"/>
      <c r="J180" s="22"/>
      <c r="K180" s="22"/>
      <c r="M180" s="36"/>
      <c r="N180" s="36"/>
      <c r="O180" s="36"/>
      <c r="P180" s="36"/>
    </row>
    <row r="181" spans="1:16">
      <c r="A181" s="12"/>
      <c r="B181" s="16"/>
      <c r="C181" s="23" t="s">
        <v>70</v>
      </c>
      <c r="D181" s="157" t="s">
        <v>71</v>
      </c>
      <c r="E181" s="157"/>
      <c r="F181" s="157"/>
      <c r="G181" s="157"/>
      <c r="H181" s="157"/>
      <c r="I181" s="157"/>
      <c r="J181" s="157"/>
      <c r="K181" s="157"/>
      <c r="M181" s="141"/>
      <c r="N181" s="36"/>
      <c r="O181" s="44"/>
      <c r="P181" s="36"/>
    </row>
    <row r="182" spans="1:16">
      <c r="A182" s="54"/>
      <c r="B182" s="16"/>
      <c r="C182" s="23"/>
      <c r="D182" s="161"/>
      <c r="E182" s="161"/>
      <c r="F182" s="161"/>
      <c r="G182" s="161"/>
      <c r="H182" s="161"/>
      <c r="I182" s="161"/>
      <c r="J182" s="161"/>
      <c r="K182" s="161"/>
      <c r="M182" s="141"/>
      <c r="N182" s="36"/>
      <c r="O182" s="36"/>
      <c r="P182" s="36"/>
    </row>
    <row r="183" spans="1:16">
      <c r="A183" s="12"/>
      <c r="B183" s="16"/>
      <c r="C183" s="23"/>
      <c r="D183" s="161"/>
      <c r="E183" s="161"/>
      <c r="F183" s="161"/>
      <c r="G183" s="161"/>
      <c r="H183" s="161"/>
      <c r="I183" s="161"/>
      <c r="J183" s="161"/>
      <c r="K183" s="161"/>
      <c r="M183" s="141"/>
      <c r="N183" s="36"/>
      <c r="O183" s="36"/>
      <c r="P183" s="36"/>
    </row>
    <row r="184" spans="1:16">
      <c r="A184" s="12"/>
      <c r="B184" s="16"/>
      <c r="C184" s="23"/>
      <c r="D184" s="24"/>
      <c r="E184" s="24"/>
      <c r="F184" s="24"/>
      <c r="G184" s="24"/>
      <c r="H184" s="24"/>
      <c r="I184" s="24"/>
      <c r="J184" s="24"/>
      <c r="K184" s="24"/>
      <c r="M184" s="62"/>
      <c r="N184" s="63"/>
      <c r="O184" s="63"/>
      <c r="P184" s="63"/>
    </row>
    <row r="185" spans="1:16" ht="14.25" customHeight="1">
      <c r="A185" s="12"/>
      <c r="B185" s="16"/>
      <c r="C185" s="23" t="s">
        <v>38</v>
      </c>
      <c r="D185" s="160" t="s">
        <v>148</v>
      </c>
      <c r="E185" s="160"/>
      <c r="F185" s="160"/>
      <c r="G185" s="160"/>
      <c r="H185" s="160"/>
      <c r="I185" s="160"/>
      <c r="J185" s="160"/>
      <c r="K185" s="160"/>
      <c r="M185" s="62"/>
      <c r="N185" s="63"/>
      <c r="O185" s="63"/>
      <c r="P185" s="63"/>
    </row>
    <row r="186" spans="1:16">
      <c r="A186" s="12"/>
      <c r="B186" s="16"/>
      <c r="C186" s="23"/>
      <c r="D186" s="160"/>
      <c r="E186" s="160"/>
      <c r="F186" s="160"/>
      <c r="G186" s="160"/>
      <c r="H186" s="160"/>
      <c r="I186" s="160"/>
      <c r="J186" s="160"/>
      <c r="K186" s="160"/>
      <c r="M186" s="62"/>
      <c r="N186" s="63"/>
      <c r="O186" s="63"/>
      <c r="P186" s="63"/>
    </row>
    <row r="187" spans="1:16" ht="14.25" customHeight="1">
      <c r="A187" s="12"/>
      <c r="B187" s="16"/>
      <c r="C187" s="23"/>
      <c r="D187" s="172"/>
      <c r="E187" s="172"/>
      <c r="F187" s="172"/>
      <c r="G187" s="172"/>
      <c r="H187" s="172"/>
      <c r="I187" s="172"/>
      <c r="J187" s="172"/>
      <c r="K187" s="172"/>
      <c r="M187" s="62"/>
      <c r="N187" s="63"/>
      <c r="O187" s="63"/>
      <c r="P187" s="63"/>
    </row>
    <row r="188" spans="1:16">
      <c r="A188" s="12"/>
      <c r="B188" s="16"/>
      <c r="C188" s="23"/>
      <c r="D188" s="172"/>
      <c r="E188" s="172"/>
      <c r="F188" s="172"/>
      <c r="G188" s="172"/>
      <c r="H188" s="172"/>
      <c r="I188" s="172"/>
      <c r="J188" s="172"/>
      <c r="K188" s="172"/>
      <c r="M188" s="62"/>
      <c r="N188" s="63"/>
      <c r="O188" s="63"/>
      <c r="P188" s="63"/>
    </row>
    <row r="189" spans="1:16">
      <c r="A189" s="12"/>
      <c r="B189" s="16"/>
      <c r="C189" s="23" t="s">
        <v>43</v>
      </c>
      <c r="D189" s="157" t="s">
        <v>80</v>
      </c>
      <c r="E189" s="157"/>
      <c r="F189" s="157"/>
      <c r="G189" s="157"/>
      <c r="H189" s="157"/>
      <c r="I189" s="157"/>
      <c r="J189" s="157"/>
      <c r="K189" s="157"/>
      <c r="M189" s="62"/>
      <c r="N189" s="63"/>
      <c r="O189" s="63"/>
      <c r="P189" s="63"/>
    </row>
    <row r="190" spans="1:16">
      <c r="A190" s="12"/>
      <c r="B190" s="16"/>
      <c r="C190" s="22"/>
      <c r="D190" s="157"/>
      <c r="E190" s="157"/>
      <c r="F190" s="157"/>
      <c r="G190" s="157"/>
      <c r="H190" s="157"/>
      <c r="I190" s="157"/>
      <c r="J190" s="157"/>
      <c r="K190" s="157"/>
    </row>
    <row r="191" spans="1:16">
      <c r="A191" s="12"/>
      <c r="B191" s="16"/>
      <c r="C191" s="22"/>
      <c r="D191" s="161"/>
      <c r="E191" s="161"/>
      <c r="F191" s="161"/>
      <c r="G191" s="161"/>
      <c r="H191" s="161"/>
      <c r="I191" s="161"/>
      <c r="J191" s="161"/>
      <c r="K191" s="161"/>
    </row>
    <row r="192" spans="1:16">
      <c r="A192" s="12"/>
      <c r="B192" s="16"/>
      <c r="C192" s="22"/>
      <c r="D192" s="161"/>
      <c r="E192" s="161"/>
      <c r="F192" s="161"/>
      <c r="G192" s="161"/>
      <c r="H192" s="161"/>
      <c r="I192" s="161"/>
      <c r="J192" s="161"/>
      <c r="K192" s="161"/>
    </row>
    <row r="193" spans="1:23">
      <c r="A193" s="12"/>
      <c r="B193" s="16"/>
      <c r="C193" s="22"/>
      <c r="D193" s="161"/>
      <c r="E193" s="161"/>
      <c r="F193" s="161"/>
      <c r="G193" s="161"/>
      <c r="H193" s="161"/>
      <c r="I193" s="161"/>
      <c r="J193" s="161"/>
      <c r="K193" s="161"/>
    </row>
    <row r="194" spans="1:23">
      <c r="A194" s="12"/>
      <c r="B194" s="8"/>
    </row>
    <row r="195" spans="1:23" ht="12.75" customHeight="1">
      <c r="B195" s="19" t="s">
        <v>81</v>
      </c>
      <c r="C195" s="160" t="s">
        <v>82</v>
      </c>
      <c r="D195" s="160"/>
      <c r="E195" s="160"/>
      <c r="F195" s="160"/>
      <c r="G195" s="160"/>
      <c r="H195" s="160"/>
      <c r="I195" s="160"/>
      <c r="J195" s="160"/>
      <c r="K195" s="160"/>
    </row>
    <row r="196" spans="1:23" ht="12.75" customHeight="1">
      <c r="B196" s="8"/>
      <c r="C196" s="160"/>
      <c r="D196" s="160"/>
      <c r="E196" s="160"/>
      <c r="F196" s="160"/>
      <c r="G196" s="160"/>
      <c r="H196" s="160"/>
      <c r="I196" s="160"/>
      <c r="J196" s="160"/>
      <c r="K196" s="160"/>
      <c r="M196" s="64"/>
      <c r="N196" s="64"/>
      <c r="O196" s="64"/>
      <c r="P196" s="64"/>
      <c r="Q196" s="64"/>
      <c r="R196" s="64"/>
      <c r="S196" s="64"/>
      <c r="T196" s="64"/>
      <c r="U196" s="64"/>
      <c r="V196" s="64"/>
      <c r="W196" s="64"/>
    </row>
    <row r="197" spans="1:23" ht="17.100000000000001" customHeight="1">
      <c r="B197" s="8"/>
      <c r="C197" s="160"/>
      <c r="D197" s="160"/>
      <c r="E197" s="160"/>
      <c r="F197" s="160"/>
      <c r="G197" s="160"/>
      <c r="H197" s="160"/>
      <c r="I197" s="160"/>
      <c r="J197" s="160"/>
      <c r="K197" s="160"/>
      <c r="M197" s="64"/>
      <c r="N197" s="64"/>
      <c r="O197" s="64"/>
      <c r="P197" s="64"/>
      <c r="Q197" s="64"/>
      <c r="R197" s="64"/>
      <c r="S197" s="64"/>
      <c r="T197" s="64"/>
      <c r="U197" s="64"/>
      <c r="V197" s="64"/>
      <c r="W197" s="64"/>
    </row>
    <row r="198" spans="1:23" ht="17.100000000000001" customHeight="1">
      <c r="B198" s="8"/>
      <c r="C198" s="160"/>
      <c r="D198" s="160"/>
      <c r="E198" s="160"/>
      <c r="F198" s="160"/>
      <c r="G198" s="160"/>
      <c r="H198" s="160"/>
      <c r="I198" s="160"/>
      <c r="J198" s="160"/>
      <c r="K198" s="160"/>
      <c r="M198" s="64"/>
      <c r="N198" s="64"/>
      <c r="O198" s="64"/>
      <c r="P198" s="64"/>
      <c r="Q198" s="64"/>
      <c r="R198" s="64"/>
      <c r="S198" s="64"/>
      <c r="T198" s="64"/>
      <c r="U198" s="64"/>
      <c r="V198" s="64"/>
      <c r="W198" s="64"/>
    </row>
    <row r="199" spans="1:23" ht="17.100000000000001" customHeight="1">
      <c r="B199" s="8"/>
      <c r="C199" s="160"/>
      <c r="D199" s="160"/>
      <c r="E199" s="160"/>
      <c r="F199" s="160"/>
      <c r="G199" s="160"/>
      <c r="H199" s="160"/>
      <c r="I199" s="160"/>
      <c r="J199" s="160"/>
      <c r="K199" s="160"/>
      <c r="M199" s="64"/>
      <c r="N199" s="64"/>
      <c r="O199" s="64"/>
      <c r="P199" s="64"/>
      <c r="Q199" s="64"/>
      <c r="R199" s="64"/>
      <c r="S199" s="64"/>
      <c r="T199" s="64"/>
      <c r="U199" s="64"/>
      <c r="V199" s="64"/>
      <c r="W199" s="64"/>
    </row>
    <row r="200" spans="1:23" ht="17.100000000000001" customHeight="1">
      <c r="B200" s="8"/>
      <c r="C200" s="160"/>
      <c r="D200" s="160"/>
      <c r="E200" s="160"/>
      <c r="F200" s="160"/>
      <c r="G200" s="160"/>
      <c r="H200" s="160"/>
      <c r="I200" s="160"/>
      <c r="J200" s="160"/>
      <c r="K200" s="160"/>
      <c r="M200" s="64"/>
      <c r="N200" s="64"/>
      <c r="O200" s="64"/>
      <c r="P200" s="64"/>
      <c r="Q200" s="64"/>
      <c r="R200" s="64"/>
      <c r="S200" s="64"/>
      <c r="T200" s="64"/>
      <c r="U200" s="64"/>
      <c r="V200" s="64"/>
      <c r="W200" s="64"/>
    </row>
    <row r="201" spans="1:23">
      <c r="B201" s="8"/>
      <c r="C201" s="175"/>
      <c r="D201" s="175"/>
      <c r="E201" s="175"/>
      <c r="F201" s="175"/>
      <c r="G201" s="175"/>
      <c r="H201" s="175"/>
      <c r="I201" s="175"/>
      <c r="J201" s="175"/>
      <c r="K201" s="175"/>
      <c r="M201" s="142"/>
      <c r="N201" s="143"/>
      <c r="O201" s="143"/>
      <c r="P201" s="143"/>
      <c r="Q201" s="64"/>
      <c r="R201" s="64"/>
      <c r="S201" s="64"/>
      <c r="T201" s="64"/>
      <c r="U201" s="64"/>
      <c r="V201" s="64"/>
      <c r="W201" s="64"/>
    </row>
    <row r="202" spans="1:23" ht="15">
      <c r="A202" s="65"/>
      <c r="B202" s="8"/>
      <c r="D202" s="66" t="s">
        <v>83</v>
      </c>
      <c r="E202" s="67" t="s">
        <v>84</v>
      </c>
      <c r="F202" s="68"/>
      <c r="G202" s="49"/>
      <c r="M202" s="139"/>
      <c r="N202" s="36"/>
      <c r="O202" s="36"/>
      <c r="P202" s="36"/>
      <c r="Q202" s="64"/>
      <c r="R202" s="64"/>
      <c r="S202" s="53"/>
      <c r="T202" s="29"/>
      <c r="U202" s="29"/>
      <c r="V202" s="29"/>
      <c r="W202" s="64"/>
    </row>
    <row r="203" spans="1:23" ht="16.5">
      <c r="A203" s="52"/>
      <c r="B203" s="8"/>
      <c r="D203" s="69">
        <v>88</v>
      </c>
      <c r="E203" s="70">
        <v>94</v>
      </c>
      <c r="F203" s="68"/>
      <c r="G203" s="49"/>
      <c r="H203" s="138" t="s">
        <v>150</v>
      </c>
      <c r="I203" s="65"/>
      <c r="J203" s="68"/>
      <c r="K203" s="68"/>
      <c r="M203" s="140"/>
      <c r="N203" s="36"/>
      <c r="O203" s="36"/>
      <c r="P203" s="36"/>
      <c r="Q203" s="64"/>
      <c r="R203" s="64"/>
      <c r="S203" s="56"/>
      <c r="T203" s="29"/>
      <c r="U203" s="29"/>
      <c r="V203" s="29"/>
      <c r="W203" s="64"/>
    </row>
    <row r="204" spans="1:23" ht="12.75" customHeight="1">
      <c r="A204" s="52"/>
      <c r="B204" s="8"/>
      <c r="D204" s="71">
        <v>67</v>
      </c>
      <c r="E204" s="72">
        <v>71</v>
      </c>
      <c r="F204" s="68"/>
      <c r="G204" s="49"/>
      <c r="H204" s="138" t="s">
        <v>151</v>
      </c>
      <c r="I204" s="65"/>
      <c r="J204" s="68"/>
      <c r="K204" s="68"/>
      <c r="M204" s="140"/>
      <c r="N204" s="36"/>
      <c r="O204" s="36"/>
      <c r="P204" s="36"/>
      <c r="Q204" s="64"/>
      <c r="R204" s="64"/>
      <c r="S204" s="57"/>
      <c r="T204" s="73"/>
      <c r="U204" s="29"/>
      <c r="V204" s="29"/>
      <c r="W204" s="64"/>
    </row>
    <row r="205" spans="1:23">
      <c r="B205" s="8"/>
      <c r="D205" s="71">
        <v>83</v>
      </c>
      <c r="E205" s="72">
        <v>81</v>
      </c>
      <c r="F205" s="68"/>
      <c r="G205" s="74"/>
      <c r="H205" s="65"/>
      <c r="I205" s="65"/>
      <c r="J205" s="68"/>
      <c r="K205" s="49"/>
      <c r="M205" s="140"/>
      <c r="N205" s="36"/>
      <c r="O205" s="36"/>
      <c r="P205" s="36"/>
      <c r="Q205" s="64"/>
      <c r="R205" s="64"/>
      <c r="S205" s="57"/>
      <c r="T205" s="29"/>
      <c r="U205" s="29"/>
      <c r="V205" s="29"/>
      <c r="W205" s="64"/>
    </row>
    <row r="206" spans="1:23">
      <c r="A206" s="75"/>
      <c r="B206" s="76"/>
      <c r="D206" s="71">
        <v>79</v>
      </c>
      <c r="E206" s="72">
        <v>84</v>
      </c>
      <c r="F206" s="68"/>
      <c r="G206" s="49"/>
      <c r="H206" s="65"/>
      <c r="I206" s="65"/>
      <c r="J206" s="68"/>
      <c r="K206" s="49"/>
      <c r="M206" s="140"/>
      <c r="N206" s="36"/>
      <c r="O206" s="36"/>
      <c r="P206" s="36"/>
      <c r="Q206" s="64"/>
      <c r="R206" s="64"/>
      <c r="S206" s="57"/>
      <c r="T206" s="29"/>
      <c r="U206" s="29"/>
      <c r="V206" s="29"/>
      <c r="W206" s="64"/>
    </row>
    <row r="207" spans="1:23" ht="15">
      <c r="B207" s="8"/>
      <c r="D207" s="71">
        <v>67</v>
      </c>
      <c r="E207" s="72">
        <v>69</v>
      </c>
      <c r="F207" s="68"/>
      <c r="G207" s="49"/>
      <c r="H207" s="130" t="s">
        <v>149</v>
      </c>
      <c r="J207" s="49"/>
      <c r="K207" s="49"/>
      <c r="M207" s="36"/>
      <c r="N207" s="36"/>
      <c r="O207" s="36"/>
      <c r="P207" s="36"/>
      <c r="Q207" s="64"/>
      <c r="R207" s="64"/>
      <c r="S207" s="57"/>
      <c r="T207" s="29"/>
      <c r="U207" s="29"/>
      <c r="V207" s="29"/>
      <c r="W207" s="64"/>
    </row>
    <row r="208" spans="1:23">
      <c r="B208" s="8"/>
      <c r="D208" s="71">
        <v>65</v>
      </c>
      <c r="E208" s="72">
        <v>70</v>
      </c>
      <c r="F208" s="68"/>
      <c r="G208" s="49"/>
      <c r="H208" s="173"/>
      <c r="I208" s="173"/>
      <c r="J208" s="173"/>
      <c r="K208" s="173"/>
      <c r="M208" s="141"/>
      <c r="N208" s="36"/>
      <c r="O208" s="44"/>
      <c r="P208" s="36"/>
      <c r="Q208" s="64"/>
      <c r="R208" s="64"/>
      <c r="S208" s="29"/>
      <c r="T208" s="29"/>
      <c r="U208" s="29"/>
      <c r="V208" s="29"/>
      <c r="W208" s="64"/>
    </row>
    <row r="209" spans="1:23">
      <c r="A209" s="77"/>
      <c r="B209" s="8"/>
      <c r="D209" s="71">
        <v>59</v>
      </c>
      <c r="E209" s="72">
        <v>63</v>
      </c>
      <c r="F209" s="68"/>
      <c r="G209" s="49"/>
      <c r="H209" s="173"/>
      <c r="I209" s="173"/>
      <c r="J209" s="173"/>
      <c r="K209" s="173"/>
      <c r="M209" s="141"/>
      <c r="N209" s="36"/>
      <c r="O209" s="36"/>
      <c r="P209" s="36"/>
      <c r="Q209" s="64"/>
      <c r="R209" s="64"/>
      <c r="S209" s="57"/>
      <c r="T209" s="29"/>
      <c r="U209" s="78"/>
      <c r="V209" s="29"/>
      <c r="W209" s="64"/>
    </row>
    <row r="210" spans="1:23" ht="12.75" customHeight="1">
      <c r="B210" s="8"/>
      <c r="D210" s="79">
        <v>81</v>
      </c>
      <c r="E210" s="72">
        <v>90</v>
      </c>
      <c r="F210" s="68"/>
      <c r="H210" s="173"/>
      <c r="I210" s="173"/>
      <c r="J210" s="173"/>
      <c r="K210" s="173"/>
      <c r="M210" s="141"/>
      <c r="N210" s="36"/>
      <c r="O210" s="36"/>
      <c r="P210" s="36"/>
      <c r="Q210" s="64"/>
      <c r="R210" s="64"/>
      <c r="S210" s="57"/>
      <c r="T210" s="29"/>
      <c r="U210" s="29"/>
      <c r="V210" s="29"/>
      <c r="W210" s="64"/>
    </row>
    <row r="211" spans="1:23">
      <c r="B211" s="8"/>
      <c r="D211" s="79">
        <v>70</v>
      </c>
      <c r="E211" s="72">
        <v>72</v>
      </c>
      <c r="F211" s="68"/>
      <c r="H211" s="173"/>
      <c r="I211" s="173"/>
      <c r="J211" s="173"/>
      <c r="K211" s="173"/>
      <c r="M211" s="80"/>
      <c r="N211" s="80"/>
      <c r="O211" s="81"/>
      <c r="P211" s="64"/>
      <c r="Q211" s="64"/>
      <c r="R211" s="64"/>
      <c r="S211" s="57"/>
      <c r="T211" s="29"/>
      <c r="U211" s="29"/>
      <c r="V211" s="29"/>
      <c r="W211" s="64"/>
    </row>
    <row r="212" spans="1:23">
      <c r="B212" s="8"/>
      <c r="D212" s="79">
        <v>65</v>
      </c>
      <c r="E212" s="72">
        <v>63</v>
      </c>
      <c r="F212" s="68"/>
      <c r="H212" s="173"/>
      <c r="I212" s="173"/>
      <c r="J212" s="173"/>
      <c r="K212" s="173"/>
      <c r="M212" s="64"/>
      <c r="N212" s="64"/>
      <c r="O212" s="80"/>
      <c r="P212" s="64"/>
      <c r="Q212" s="64"/>
      <c r="R212" s="64"/>
      <c r="S212" s="64"/>
      <c r="T212" s="64"/>
      <c r="U212" s="64"/>
      <c r="V212" s="64"/>
      <c r="W212" s="64"/>
    </row>
    <row r="213" spans="1:23">
      <c r="B213" s="8"/>
      <c r="D213" s="79"/>
      <c r="E213" s="71"/>
      <c r="H213" s="173"/>
      <c r="I213" s="173"/>
      <c r="J213" s="173"/>
      <c r="K213" s="173"/>
      <c r="M213" s="64"/>
      <c r="N213" s="64"/>
      <c r="O213" s="80"/>
      <c r="P213" s="64"/>
      <c r="Q213" s="64"/>
      <c r="R213" s="64"/>
      <c r="S213" s="64"/>
      <c r="T213" s="64"/>
      <c r="U213" s="64"/>
      <c r="V213" s="64"/>
      <c r="W213" s="64"/>
    </row>
    <row r="214" spans="1:23">
      <c r="B214" s="8"/>
      <c r="D214" s="79"/>
      <c r="E214" s="71"/>
      <c r="H214" s="173"/>
      <c r="I214" s="173"/>
      <c r="J214" s="173"/>
      <c r="K214" s="173"/>
      <c r="M214" s="64"/>
      <c r="N214" s="64"/>
      <c r="O214" s="80"/>
      <c r="P214" s="64"/>
      <c r="Q214" s="64"/>
      <c r="R214" s="64"/>
      <c r="S214" s="64"/>
      <c r="T214" s="64"/>
      <c r="U214" s="64"/>
      <c r="V214" s="64"/>
      <c r="W214" s="64"/>
    </row>
    <row r="215" spans="1:23">
      <c r="B215" s="8"/>
      <c r="C215" s="49"/>
      <c r="D215" s="49"/>
      <c r="H215" s="173"/>
      <c r="I215" s="173"/>
      <c r="J215" s="173"/>
      <c r="K215" s="173"/>
      <c r="M215" s="64"/>
      <c r="N215" s="64"/>
      <c r="O215" s="64"/>
      <c r="P215" s="64"/>
      <c r="Q215" s="64"/>
      <c r="R215" s="64"/>
      <c r="S215" s="64"/>
      <c r="T215" s="64"/>
      <c r="U215" s="64"/>
      <c r="V215" s="64"/>
      <c r="W215" s="64"/>
    </row>
    <row r="216" spans="1:23" ht="12.75" customHeight="1">
      <c r="B216" s="8"/>
      <c r="C216" s="49"/>
      <c r="D216" s="49"/>
      <c r="M216" s="64"/>
      <c r="N216" s="80"/>
      <c r="O216" s="80"/>
      <c r="P216" s="80"/>
      <c r="Q216" s="80"/>
      <c r="R216" s="80"/>
      <c r="S216" s="80"/>
      <c r="T216" s="80"/>
      <c r="U216" s="80"/>
      <c r="V216" s="80"/>
      <c r="W216" s="64"/>
    </row>
    <row r="217" spans="1:23">
      <c r="A217" s="1" t="s">
        <v>85</v>
      </c>
      <c r="B217" s="8"/>
      <c r="C217" s="49"/>
      <c r="D217" s="49"/>
      <c r="M217" s="64"/>
      <c r="N217" s="80"/>
      <c r="O217" s="80"/>
      <c r="P217" s="80"/>
      <c r="Q217" s="80"/>
      <c r="R217" s="80"/>
      <c r="S217" s="80"/>
      <c r="T217" s="80"/>
      <c r="U217" s="80"/>
      <c r="V217" s="80"/>
      <c r="W217" s="64"/>
    </row>
    <row r="218" spans="1:23">
      <c r="B218" s="16" t="s">
        <v>86</v>
      </c>
      <c r="C218" s="74" t="s">
        <v>87</v>
      </c>
      <c r="D218" s="49"/>
      <c r="M218" s="64"/>
      <c r="N218" s="80"/>
      <c r="O218" s="80"/>
      <c r="P218" s="80"/>
      <c r="Q218" s="80"/>
      <c r="R218" s="80"/>
      <c r="S218" s="80"/>
      <c r="T218" s="80"/>
      <c r="U218" s="80"/>
      <c r="V218" s="80"/>
      <c r="W218" s="64"/>
    </row>
    <row r="219" spans="1:23">
      <c r="B219" s="16"/>
      <c r="C219" s="74"/>
      <c r="D219" s="49"/>
      <c r="M219" s="64"/>
      <c r="N219" s="80"/>
      <c r="O219" s="80"/>
      <c r="P219" s="80"/>
      <c r="Q219" s="80"/>
      <c r="R219" s="80"/>
      <c r="S219" s="80"/>
      <c r="T219" s="80"/>
      <c r="U219" s="80"/>
      <c r="V219" s="80"/>
      <c r="W219" s="64"/>
    </row>
    <row r="220" spans="1:23">
      <c r="B220" s="8"/>
      <c r="C220" s="3" t="s">
        <v>8</v>
      </c>
      <c r="D220" s="74" t="s">
        <v>88</v>
      </c>
      <c r="M220" s="64"/>
      <c r="N220" s="80"/>
      <c r="O220" s="80"/>
      <c r="P220" s="80"/>
      <c r="Q220" s="80"/>
      <c r="R220" s="80"/>
      <c r="S220" s="80"/>
      <c r="T220" s="80"/>
      <c r="U220" s="80"/>
      <c r="V220" s="80"/>
      <c r="W220" s="64"/>
    </row>
    <row r="221" spans="1:23">
      <c r="B221" s="8"/>
      <c r="C221" s="3" t="s">
        <v>10</v>
      </c>
      <c r="D221" s="174" t="s">
        <v>89</v>
      </c>
      <c r="E221" s="174"/>
      <c r="F221" s="174"/>
      <c r="G221" s="174"/>
      <c r="H221" s="174"/>
      <c r="I221" s="174"/>
      <c r="J221" s="174"/>
      <c r="K221" s="174"/>
      <c r="M221" s="64"/>
      <c r="N221" s="80"/>
      <c r="O221" s="80"/>
      <c r="P221" s="80"/>
      <c r="Q221" s="80"/>
      <c r="R221" s="80"/>
      <c r="S221" s="80"/>
      <c r="T221" s="80"/>
      <c r="U221" s="80"/>
      <c r="V221" s="80"/>
      <c r="W221" s="64"/>
    </row>
    <row r="222" spans="1:23">
      <c r="B222" s="8"/>
      <c r="C222" s="3"/>
      <c r="D222" s="174"/>
      <c r="E222" s="174"/>
      <c r="F222" s="174"/>
      <c r="G222" s="174"/>
      <c r="H222" s="174"/>
      <c r="I222" s="174"/>
      <c r="J222" s="174"/>
      <c r="K222" s="174"/>
      <c r="M222" s="64"/>
      <c r="N222" s="80"/>
      <c r="O222" s="80"/>
      <c r="P222" s="80"/>
      <c r="Q222" s="80"/>
      <c r="R222" s="80"/>
      <c r="S222" s="80"/>
      <c r="T222" s="80"/>
      <c r="U222" s="80"/>
      <c r="V222" s="80"/>
      <c r="W222" s="64"/>
    </row>
    <row r="223" spans="1:23">
      <c r="A223" s="132"/>
      <c r="B223" s="8"/>
      <c r="C223" s="3" t="s">
        <v>12</v>
      </c>
      <c r="D223" s="174" t="s">
        <v>90</v>
      </c>
      <c r="E223" s="174"/>
      <c r="F223" s="174"/>
      <c r="G223" s="174"/>
      <c r="H223" s="174"/>
      <c r="I223" s="174"/>
      <c r="J223" s="174"/>
      <c r="K223" s="174"/>
      <c r="M223" s="64"/>
      <c r="N223" s="80"/>
      <c r="O223" s="80"/>
      <c r="P223" s="80"/>
      <c r="Q223" s="80"/>
      <c r="R223" s="80"/>
      <c r="S223" s="80"/>
      <c r="T223" s="80"/>
      <c r="U223" s="80"/>
      <c r="V223" s="80"/>
      <c r="W223" s="64"/>
    </row>
    <row r="224" spans="1:23" ht="15">
      <c r="B224" s="8"/>
      <c r="C224" s="10"/>
      <c r="D224" s="174"/>
      <c r="E224" s="174"/>
      <c r="F224" s="174"/>
      <c r="G224" s="174"/>
      <c r="H224" s="174"/>
      <c r="I224" s="174"/>
      <c r="J224" s="174"/>
      <c r="K224" s="174"/>
      <c r="M224" s="64"/>
      <c r="N224" s="80"/>
      <c r="O224" s="80"/>
      <c r="P224" s="80"/>
      <c r="Q224" s="80"/>
      <c r="R224" s="80"/>
      <c r="S224" s="80"/>
      <c r="T224" s="80"/>
      <c r="U224" s="80"/>
      <c r="V224" s="80"/>
      <c r="W224" s="64"/>
    </row>
    <row r="225" spans="1:23">
      <c r="B225" s="8"/>
      <c r="C225" s="3" t="s">
        <v>13</v>
      </c>
      <c r="D225" s="74" t="s">
        <v>91</v>
      </c>
      <c r="M225" s="64"/>
      <c r="N225" s="80"/>
      <c r="O225" s="80"/>
      <c r="P225" s="80"/>
      <c r="Q225" s="80"/>
      <c r="R225" s="80"/>
      <c r="S225" s="80"/>
      <c r="T225" s="80"/>
      <c r="U225" s="80"/>
      <c r="V225" s="80"/>
      <c r="W225" s="64"/>
    </row>
    <row r="226" spans="1:23">
      <c r="B226" s="8"/>
      <c r="C226" s="49"/>
      <c r="D226" s="49"/>
      <c r="M226" s="64"/>
      <c r="N226" s="80"/>
      <c r="O226" s="80"/>
      <c r="P226" s="80"/>
      <c r="Q226" s="80"/>
      <c r="R226" s="80"/>
      <c r="S226" s="80"/>
      <c r="T226" s="80"/>
      <c r="U226" s="80"/>
      <c r="V226" s="80"/>
      <c r="W226" s="64"/>
    </row>
    <row r="227" spans="1:23" ht="14.25" customHeight="1">
      <c r="B227" s="16" t="s">
        <v>92</v>
      </c>
      <c r="C227" s="157" t="s">
        <v>93</v>
      </c>
      <c r="D227" s="157"/>
      <c r="E227" s="157"/>
      <c r="F227" s="157"/>
      <c r="G227" s="157"/>
      <c r="H227" s="157"/>
      <c r="I227" s="157"/>
      <c r="J227" s="157"/>
      <c r="K227" s="157"/>
      <c r="M227" s="64"/>
      <c r="N227" s="80"/>
      <c r="O227" s="80"/>
      <c r="P227" s="80"/>
      <c r="Q227" s="80"/>
      <c r="R227" s="80"/>
      <c r="S227" s="80"/>
      <c r="T227" s="80"/>
      <c r="U227" s="80"/>
      <c r="V227" s="80"/>
      <c r="W227" s="64"/>
    </row>
    <row r="228" spans="1:23" ht="14.25" customHeight="1">
      <c r="B228" s="16"/>
      <c r="C228" s="176"/>
      <c r="D228" s="176"/>
      <c r="E228" s="176"/>
      <c r="F228" s="176"/>
      <c r="G228" s="176"/>
      <c r="H228" s="176"/>
      <c r="I228" s="176"/>
      <c r="J228" s="176"/>
      <c r="K228" s="176"/>
      <c r="M228" s="64"/>
      <c r="N228" s="64"/>
      <c r="O228" s="64"/>
      <c r="P228" s="64"/>
      <c r="Q228" s="64"/>
      <c r="R228" s="64"/>
      <c r="S228" s="64"/>
      <c r="T228" s="64"/>
      <c r="U228" s="64"/>
      <c r="V228" s="64"/>
      <c r="W228" s="64"/>
    </row>
    <row r="229" spans="1:23" ht="15">
      <c r="B229" s="16"/>
      <c r="C229" s="22"/>
      <c r="D229" s="171" t="s">
        <v>94</v>
      </c>
      <c r="E229" s="171"/>
      <c r="F229" s="39"/>
      <c r="G229" s="22"/>
      <c r="H229" s="171" t="s">
        <v>95</v>
      </c>
      <c r="I229" s="171"/>
      <c r="J229" s="22"/>
      <c r="K229" s="22"/>
      <c r="M229" s="64"/>
      <c r="N229" s="64"/>
      <c r="O229" s="64"/>
      <c r="P229" s="64"/>
      <c r="Q229" s="64"/>
      <c r="R229" s="64"/>
      <c r="S229" s="64"/>
      <c r="T229" s="64"/>
      <c r="U229" s="64"/>
      <c r="V229" s="64"/>
      <c r="W229" s="64"/>
    </row>
    <row r="230" spans="1:23">
      <c r="B230" s="16"/>
      <c r="C230" s="22"/>
      <c r="D230" s="82" t="s">
        <v>96</v>
      </c>
      <c r="E230" s="83" t="s">
        <v>97</v>
      </c>
      <c r="F230" s="22"/>
      <c r="G230" s="22"/>
      <c r="H230" s="82" t="s">
        <v>96</v>
      </c>
      <c r="I230" s="83" t="s">
        <v>97</v>
      </c>
      <c r="J230" s="22"/>
      <c r="K230" s="23"/>
    </row>
    <row r="231" spans="1:23">
      <c r="B231" s="16"/>
      <c r="C231" s="22"/>
      <c r="D231" s="84">
        <v>-22</v>
      </c>
      <c r="E231" s="51">
        <v>92</v>
      </c>
      <c r="F231" s="22"/>
      <c r="G231" s="22"/>
      <c r="H231" s="85">
        <v>10</v>
      </c>
      <c r="I231" s="51">
        <v>18</v>
      </c>
      <c r="J231" s="22"/>
      <c r="K231" s="23"/>
    </row>
    <row r="232" spans="1:23">
      <c r="B232" s="16"/>
      <c r="C232" s="22"/>
      <c r="D232" s="85">
        <v>-19</v>
      </c>
      <c r="E232" s="51">
        <v>85</v>
      </c>
      <c r="F232" s="22"/>
      <c r="G232" s="22"/>
      <c r="H232" s="85">
        <v>13</v>
      </c>
      <c r="I232" s="51">
        <v>12</v>
      </c>
      <c r="J232" s="22"/>
      <c r="K232" s="86"/>
      <c r="L232" s="14"/>
      <c r="N232" s="14"/>
      <c r="O232" s="14"/>
    </row>
    <row r="233" spans="1:23">
      <c r="B233" s="16"/>
      <c r="C233" s="23"/>
      <c r="D233" s="85">
        <v>-16</v>
      </c>
      <c r="E233" s="51">
        <v>81</v>
      </c>
      <c r="F233" s="22"/>
      <c r="G233" s="22"/>
      <c r="H233" s="85">
        <v>18</v>
      </c>
      <c r="I233" s="51">
        <v>8</v>
      </c>
      <c r="J233" s="22"/>
      <c r="K233" s="86"/>
      <c r="L233" s="14"/>
      <c r="N233" s="14"/>
      <c r="O233" s="14"/>
    </row>
    <row r="234" spans="1:23">
      <c r="B234" s="16"/>
      <c r="C234" s="22"/>
      <c r="D234" s="85">
        <v>-13</v>
      </c>
      <c r="E234" s="51">
        <v>75</v>
      </c>
      <c r="F234" s="22"/>
      <c r="G234" s="22"/>
      <c r="H234" s="85">
        <v>24</v>
      </c>
      <c r="I234" s="51">
        <v>2</v>
      </c>
      <c r="J234" s="22"/>
      <c r="K234" s="86"/>
      <c r="L234" s="87"/>
      <c r="N234" s="87"/>
      <c r="O234" s="14"/>
    </row>
    <row r="235" spans="1:23">
      <c r="B235" s="16"/>
      <c r="C235" s="22"/>
      <c r="D235" s="85">
        <v>-10</v>
      </c>
      <c r="E235" s="51">
        <v>73</v>
      </c>
      <c r="F235" s="22"/>
      <c r="G235" s="22"/>
      <c r="H235" s="85">
        <v>27</v>
      </c>
      <c r="I235" s="51">
        <v>0</v>
      </c>
      <c r="J235" s="22"/>
      <c r="K235" s="86"/>
      <c r="L235" s="87"/>
      <c r="N235" s="87"/>
      <c r="O235" s="14"/>
    </row>
    <row r="236" spans="1:23">
      <c r="B236" s="16"/>
      <c r="C236" s="22"/>
      <c r="D236" s="85">
        <v>-7</v>
      </c>
      <c r="E236" s="51">
        <v>69</v>
      </c>
      <c r="F236" s="22"/>
      <c r="G236" s="22"/>
      <c r="H236" s="85">
        <v>32</v>
      </c>
      <c r="I236" s="51">
        <v>4</v>
      </c>
      <c r="J236" s="22"/>
      <c r="K236" s="86"/>
      <c r="L236" s="88"/>
      <c r="N236" s="88"/>
      <c r="O236" s="14"/>
    </row>
    <row r="237" spans="1:23">
      <c r="B237" s="16"/>
      <c r="C237" s="22"/>
      <c r="D237" s="85">
        <v>-5</v>
      </c>
      <c r="E237" s="51">
        <v>66</v>
      </c>
      <c r="F237" s="22"/>
      <c r="G237" s="22"/>
      <c r="H237" s="85">
        <v>35</v>
      </c>
      <c r="I237" s="51">
        <v>7</v>
      </c>
      <c r="J237" s="22"/>
      <c r="K237" s="86"/>
      <c r="L237" s="88"/>
      <c r="N237" s="88"/>
      <c r="O237" s="14"/>
    </row>
    <row r="238" spans="1:23">
      <c r="B238" s="16"/>
      <c r="C238" s="22"/>
      <c r="D238" s="85">
        <v>0</v>
      </c>
      <c r="E238" s="51">
        <v>62</v>
      </c>
      <c r="F238" s="22"/>
      <c r="G238" s="22"/>
      <c r="H238" s="85">
        <v>41</v>
      </c>
      <c r="I238" s="51">
        <v>13</v>
      </c>
      <c r="J238" s="22"/>
      <c r="K238" s="86"/>
      <c r="L238" s="14"/>
      <c r="N238" s="14"/>
      <c r="O238" s="14"/>
    </row>
    <row r="239" spans="1:23">
      <c r="B239" s="16"/>
      <c r="C239" s="22"/>
      <c r="D239" s="85">
        <v>2</v>
      </c>
      <c r="E239" s="51">
        <v>59</v>
      </c>
      <c r="F239" s="22"/>
      <c r="G239" s="22"/>
      <c r="H239" s="85">
        <v>45</v>
      </c>
      <c r="I239" s="51">
        <v>17</v>
      </c>
      <c r="J239" s="22"/>
      <c r="K239" s="86"/>
      <c r="L239" s="14"/>
      <c r="N239" s="14"/>
      <c r="O239" s="14"/>
    </row>
    <row r="240" spans="1:23">
      <c r="A240" s="136"/>
      <c r="B240" s="16"/>
      <c r="C240" s="3" t="s">
        <v>8</v>
      </c>
      <c r="D240" s="89" t="s">
        <v>98</v>
      </c>
      <c r="E240" s="22"/>
      <c r="F240" s="22"/>
      <c r="G240" s="3" t="s">
        <v>8</v>
      </c>
      <c r="H240" s="89" t="s">
        <v>98</v>
      </c>
      <c r="I240" s="51"/>
      <c r="J240" s="51"/>
      <c r="K240" s="22"/>
    </row>
    <row r="241" spans="1:20">
      <c r="A241" s="136"/>
      <c r="B241" s="16"/>
      <c r="C241" s="3" t="s">
        <v>10</v>
      </c>
      <c r="D241" s="89" t="s">
        <v>99</v>
      </c>
      <c r="E241" s="22"/>
      <c r="F241" s="22"/>
      <c r="G241" s="3" t="s">
        <v>10</v>
      </c>
      <c r="H241" s="89" t="s">
        <v>99</v>
      </c>
      <c r="I241" s="51"/>
      <c r="J241" s="51"/>
      <c r="K241" s="22"/>
    </row>
    <row r="242" spans="1:20">
      <c r="B242" s="16"/>
      <c r="C242" s="3" t="s">
        <v>12</v>
      </c>
      <c r="D242" s="89" t="s">
        <v>100</v>
      </c>
      <c r="E242" s="22"/>
      <c r="F242" s="22"/>
      <c r="G242" s="3" t="s">
        <v>12</v>
      </c>
      <c r="H242" s="89" t="s">
        <v>100</v>
      </c>
      <c r="I242" s="51"/>
      <c r="J242" s="51"/>
      <c r="K242" s="22"/>
    </row>
    <row r="243" spans="1:20">
      <c r="B243" s="16"/>
      <c r="C243" s="23"/>
      <c r="E243" s="22"/>
      <c r="F243" s="22"/>
      <c r="G243" s="23"/>
      <c r="I243" s="51"/>
      <c r="J243" s="51"/>
      <c r="K243" s="22"/>
    </row>
    <row r="244" spans="1:20">
      <c r="B244" s="8"/>
      <c r="D244" s="49"/>
      <c r="E244" s="49"/>
      <c r="F244" s="49"/>
      <c r="G244" s="49"/>
      <c r="I244" s="49"/>
      <c r="J244" s="49"/>
    </row>
    <row r="245" spans="1:20" ht="12.75" customHeight="1">
      <c r="B245" s="19" t="s">
        <v>101</v>
      </c>
      <c r="C245" s="90" t="s">
        <v>102</v>
      </c>
      <c r="D245" s="91"/>
      <c r="E245" s="91"/>
      <c r="F245" s="91"/>
      <c r="G245" s="91"/>
      <c r="H245" s="91"/>
      <c r="I245" s="91"/>
      <c r="J245" s="91"/>
      <c r="K245" s="91"/>
    </row>
    <row r="246" spans="1:20">
      <c r="B246" s="8"/>
      <c r="C246" s="91"/>
      <c r="D246" s="91"/>
      <c r="E246" s="91"/>
      <c r="F246" s="91"/>
      <c r="G246" s="91"/>
      <c r="H246" s="91"/>
      <c r="I246" s="91"/>
      <c r="J246" s="91"/>
      <c r="K246" s="91"/>
    </row>
    <row r="247" spans="1:20">
      <c r="B247" s="8"/>
      <c r="C247" s="91"/>
      <c r="D247" s="90"/>
      <c r="E247" s="92" t="s">
        <v>103</v>
      </c>
      <c r="F247" s="93"/>
      <c r="G247" s="91"/>
      <c r="H247" s="91"/>
      <c r="I247" s="91"/>
      <c r="J247" s="91"/>
      <c r="K247" s="91"/>
    </row>
    <row r="248" spans="1:20">
      <c r="B248" s="8"/>
      <c r="C248" s="91"/>
      <c r="D248" s="90"/>
      <c r="E248" s="92"/>
      <c r="G248" s="91"/>
      <c r="H248" s="91"/>
      <c r="I248" s="91"/>
      <c r="J248" s="91"/>
      <c r="K248" s="91"/>
    </row>
    <row r="249" spans="1:20">
      <c r="B249" s="8"/>
      <c r="C249" s="91"/>
      <c r="D249" s="91"/>
      <c r="E249" s="92" t="s">
        <v>104</v>
      </c>
      <c r="F249" s="94"/>
      <c r="G249" s="91"/>
      <c r="H249" s="91"/>
      <c r="I249" s="91"/>
      <c r="J249" s="91"/>
      <c r="K249" s="91"/>
    </row>
    <row r="250" spans="1:20">
      <c r="B250" s="8"/>
      <c r="C250" s="22"/>
      <c r="D250" s="71"/>
      <c r="E250" s="51"/>
      <c r="F250" s="51"/>
      <c r="G250" s="51"/>
      <c r="H250" s="22"/>
      <c r="I250" s="51"/>
      <c r="J250" s="51"/>
      <c r="K250" s="22"/>
    </row>
    <row r="251" spans="1:20">
      <c r="B251" s="8"/>
      <c r="C251" s="49"/>
      <c r="D251" s="49"/>
      <c r="L251" s="14"/>
      <c r="M251" s="14"/>
      <c r="N251" s="14"/>
      <c r="O251" s="14"/>
      <c r="P251" s="14"/>
      <c r="Q251" s="14"/>
      <c r="R251" s="14"/>
      <c r="S251" s="14"/>
      <c r="T251" s="14"/>
    </row>
    <row r="252" spans="1:20" ht="12.75" customHeight="1">
      <c r="A252" s="12"/>
      <c r="B252" s="16" t="s">
        <v>105</v>
      </c>
      <c r="C252" s="166" t="s">
        <v>106</v>
      </c>
      <c r="D252" s="166"/>
      <c r="E252" s="166"/>
      <c r="F252" s="166"/>
      <c r="G252" s="166"/>
      <c r="H252" s="166"/>
      <c r="I252" s="166"/>
      <c r="J252" s="166"/>
      <c r="K252" s="166"/>
      <c r="L252" s="14"/>
      <c r="M252" s="14"/>
      <c r="N252" s="14"/>
      <c r="O252" s="14"/>
      <c r="P252" s="14"/>
      <c r="Q252" s="14"/>
      <c r="R252" s="14"/>
      <c r="S252" s="14"/>
      <c r="T252" s="14"/>
    </row>
    <row r="253" spans="1:20">
      <c r="A253" s="12"/>
      <c r="B253" s="16"/>
      <c r="C253" s="166"/>
      <c r="D253" s="166"/>
      <c r="E253" s="166"/>
      <c r="F253" s="166"/>
      <c r="G253" s="166"/>
      <c r="H253" s="166"/>
      <c r="I253" s="166"/>
      <c r="J253" s="166"/>
      <c r="K253" s="166"/>
      <c r="L253" s="14"/>
      <c r="M253" s="14"/>
      <c r="N253" s="14"/>
      <c r="O253" s="14"/>
      <c r="P253" s="14"/>
      <c r="Q253" s="14"/>
      <c r="R253" s="14"/>
      <c r="S253" s="14"/>
      <c r="T253" s="14"/>
    </row>
    <row r="254" spans="1:20">
      <c r="A254" s="12"/>
      <c r="B254" s="16"/>
      <c r="C254" s="50"/>
      <c r="D254" s="50"/>
      <c r="E254" s="50"/>
      <c r="F254" s="50"/>
      <c r="G254" s="50"/>
      <c r="H254" s="50"/>
      <c r="I254" s="50"/>
      <c r="J254" s="50"/>
      <c r="K254" s="50"/>
      <c r="L254" s="14"/>
      <c r="M254" s="14"/>
      <c r="N254" s="14"/>
      <c r="O254" s="14"/>
      <c r="P254" s="14"/>
      <c r="Q254" s="14"/>
      <c r="R254" s="14"/>
      <c r="S254" s="14"/>
      <c r="T254" s="14"/>
    </row>
    <row r="255" spans="1:20">
      <c r="A255" s="12"/>
      <c r="B255" s="16"/>
      <c r="C255" s="95"/>
      <c r="D255" s="96" t="s">
        <v>107</v>
      </c>
      <c r="E255" s="97" t="s">
        <v>108</v>
      </c>
      <c r="F255" s="98"/>
      <c r="G255" s="22"/>
      <c r="H255" s="22"/>
      <c r="I255" s="22"/>
      <c r="J255" s="22"/>
      <c r="K255" s="14"/>
      <c r="L255" s="14"/>
      <c r="M255" s="14"/>
      <c r="N255" s="14"/>
      <c r="O255" s="14"/>
      <c r="P255" s="14"/>
      <c r="Q255" s="14"/>
      <c r="R255" s="14"/>
      <c r="S255" s="14"/>
    </row>
    <row r="256" spans="1:20">
      <c r="A256" s="12"/>
      <c r="B256" s="16"/>
      <c r="C256" s="22"/>
      <c r="D256" s="99">
        <v>61</v>
      </c>
      <c r="E256" s="100">
        <v>11</v>
      </c>
      <c r="F256" s="28"/>
      <c r="G256" s="28"/>
      <c r="H256" s="28"/>
      <c r="I256" s="28"/>
      <c r="J256" s="22"/>
      <c r="K256" s="14"/>
      <c r="L256" s="14"/>
      <c r="M256" s="14"/>
      <c r="N256" s="14"/>
      <c r="O256" s="14"/>
      <c r="P256" s="14"/>
      <c r="Q256" s="14"/>
      <c r="R256" s="14"/>
      <c r="S256" s="14"/>
    </row>
    <row r="257" spans="1:20">
      <c r="A257" s="12"/>
      <c r="B257" s="16"/>
      <c r="C257" s="22"/>
      <c r="D257" s="99">
        <v>32</v>
      </c>
      <c r="E257" s="100">
        <v>6</v>
      </c>
      <c r="F257" s="28"/>
      <c r="G257" s="28"/>
      <c r="H257" s="28"/>
      <c r="I257" s="28"/>
      <c r="J257" s="22"/>
      <c r="K257" s="101"/>
      <c r="L257" s="101"/>
      <c r="M257" s="14"/>
      <c r="N257" s="14"/>
      <c r="O257" s="14"/>
      <c r="P257" s="14"/>
      <c r="Q257" s="14"/>
      <c r="R257" s="14"/>
      <c r="S257" s="14"/>
    </row>
    <row r="258" spans="1:20">
      <c r="A258" s="12"/>
      <c r="B258" s="16"/>
      <c r="C258" s="22"/>
      <c r="D258" s="99">
        <v>45</v>
      </c>
      <c r="E258" s="100">
        <v>13</v>
      </c>
      <c r="F258" s="28"/>
      <c r="G258" s="28"/>
      <c r="H258" s="28"/>
      <c r="I258" s="28"/>
      <c r="J258" s="22"/>
      <c r="K258" s="88"/>
      <c r="L258" s="88"/>
      <c r="M258" s="14"/>
      <c r="N258" s="14"/>
      <c r="O258" s="14"/>
      <c r="P258" s="14"/>
      <c r="Q258" s="14"/>
      <c r="R258" s="14"/>
      <c r="S258" s="14"/>
    </row>
    <row r="259" spans="1:20">
      <c r="A259" s="12"/>
      <c r="B259" s="16"/>
      <c r="C259" s="22"/>
      <c r="D259" s="99">
        <v>75</v>
      </c>
      <c r="E259" s="100">
        <v>19</v>
      </c>
      <c r="F259" s="28"/>
      <c r="G259" s="28"/>
      <c r="H259" s="28"/>
      <c r="I259" s="28"/>
      <c r="J259" s="22"/>
      <c r="K259" s="88"/>
      <c r="L259" s="88"/>
      <c r="M259" s="14"/>
      <c r="N259" s="14"/>
      <c r="O259" s="14"/>
      <c r="P259" s="14"/>
      <c r="Q259" s="14"/>
      <c r="R259" s="14"/>
      <c r="S259" s="14"/>
    </row>
    <row r="260" spans="1:20">
      <c r="A260" s="12"/>
      <c r="B260" s="16"/>
      <c r="C260" s="22"/>
      <c r="D260" s="99">
        <v>22</v>
      </c>
      <c r="E260" s="100">
        <v>3</v>
      </c>
      <c r="F260" s="28"/>
      <c r="G260" s="28"/>
      <c r="H260" s="28"/>
      <c r="I260" s="28"/>
      <c r="J260" s="22"/>
      <c r="K260" s="88"/>
      <c r="L260" s="88"/>
      <c r="M260" s="14"/>
      <c r="N260" s="14"/>
      <c r="O260" s="14"/>
      <c r="P260" s="14"/>
      <c r="Q260" s="14"/>
      <c r="R260" s="14"/>
      <c r="S260" s="14"/>
    </row>
    <row r="261" spans="1:20">
      <c r="A261" s="12"/>
      <c r="B261" s="16"/>
      <c r="C261" s="22"/>
      <c r="D261" s="99">
        <v>89</v>
      </c>
      <c r="E261" s="100">
        <v>21</v>
      </c>
      <c r="F261" s="28"/>
      <c r="G261" s="28"/>
      <c r="H261" s="28"/>
      <c r="I261" s="28"/>
      <c r="J261" s="22"/>
      <c r="K261" s="88"/>
      <c r="L261" s="88"/>
      <c r="M261" s="14"/>
      <c r="N261" s="14"/>
      <c r="O261" s="14"/>
      <c r="P261" s="14"/>
      <c r="Q261" s="14"/>
      <c r="R261" s="14"/>
      <c r="S261" s="14"/>
    </row>
    <row r="262" spans="1:20">
      <c r="A262" s="12"/>
      <c r="B262" s="16"/>
      <c r="C262" s="22"/>
      <c r="D262" s="99">
        <v>30</v>
      </c>
      <c r="E262" s="100">
        <v>8</v>
      </c>
      <c r="F262" s="28"/>
      <c r="G262" s="28"/>
      <c r="H262" s="28"/>
      <c r="I262" s="28"/>
      <c r="J262" s="22"/>
      <c r="K262" s="88"/>
      <c r="L262" s="88"/>
      <c r="M262" s="14"/>
      <c r="N262" s="14"/>
      <c r="O262" s="14"/>
      <c r="P262" s="14"/>
      <c r="Q262" s="14"/>
      <c r="R262" s="14"/>
      <c r="S262" s="14"/>
    </row>
    <row r="263" spans="1:20">
      <c r="A263" s="12"/>
      <c r="B263" s="16"/>
      <c r="C263" s="22"/>
      <c r="D263" s="99">
        <v>74</v>
      </c>
      <c r="E263" s="100">
        <v>15</v>
      </c>
      <c r="F263" s="28"/>
      <c r="G263" s="28"/>
      <c r="H263" s="28"/>
      <c r="I263" s="28"/>
      <c r="J263" s="22"/>
      <c r="K263" s="14"/>
      <c r="L263" s="14"/>
      <c r="M263" s="14"/>
      <c r="N263" s="14"/>
      <c r="O263" s="14"/>
      <c r="P263" s="14"/>
      <c r="Q263" s="14"/>
      <c r="R263" s="14"/>
      <c r="S263" s="14"/>
    </row>
    <row r="264" spans="1:20">
      <c r="A264" s="12"/>
      <c r="B264" s="16"/>
      <c r="C264" s="22"/>
      <c r="D264" s="51">
        <v>37</v>
      </c>
      <c r="E264" s="72">
        <v>9</v>
      </c>
      <c r="F264" s="28"/>
      <c r="G264" s="28"/>
      <c r="H264" s="28"/>
      <c r="I264" s="28"/>
      <c r="J264" s="22"/>
      <c r="K264" s="88"/>
      <c r="L264" s="88"/>
      <c r="M264" s="88"/>
      <c r="N264" s="88"/>
      <c r="O264" s="88"/>
      <c r="P264" s="88"/>
      <c r="Q264" s="14"/>
      <c r="R264" s="14"/>
      <c r="S264" s="14"/>
    </row>
    <row r="265" spans="1:20" ht="12.75" customHeight="1">
      <c r="A265" s="12"/>
      <c r="B265" s="16"/>
      <c r="C265" s="22"/>
      <c r="D265" s="22"/>
      <c r="E265" s="102"/>
      <c r="F265" s="102"/>
      <c r="G265" s="102"/>
      <c r="H265" s="102"/>
      <c r="I265" s="102"/>
      <c r="J265" s="102"/>
      <c r="K265" s="22"/>
      <c r="L265" s="88"/>
      <c r="M265" s="88"/>
      <c r="N265" s="88"/>
      <c r="O265" s="88"/>
      <c r="P265" s="88"/>
      <c r="Q265" s="88"/>
      <c r="R265" s="14"/>
      <c r="S265" s="14"/>
      <c r="T265" s="14"/>
    </row>
    <row r="266" spans="1:20" ht="12.75" customHeight="1">
      <c r="A266" s="12"/>
      <c r="B266" s="16"/>
      <c r="C266" s="23" t="s">
        <v>8</v>
      </c>
      <c r="D266" s="162" t="s">
        <v>109</v>
      </c>
      <c r="E266" s="162"/>
      <c r="F266" s="162"/>
      <c r="G266" s="162"/>
      <c r="H266" s="162"/>
      <c r="I266" s="162"/>
      <c r="J266" s="162"/>
      <c r="K266" s="162"/>
      <c r="L266" s="88"/>
      <c r="M266" s="88"/>
      <c r="N266" s="88"/>
      <c r="O266" s="88"/>
      <c r="P266" s="88"/>
      <c r="Q266" s="88"/>
      <c r="R266" s="14"/>
      <c r="S266" s="14"/>
      <c r="T266" s="14"/>
    </row>
    <row r="267" spans="1:20">
      <c r="A267" s="12"/>
      <c r="B267" s="16"/>
      <c r="C267" s="23"/>
      <c r="D267" s="162"/>
      <c r="E267" s="162"/>
      <c r="F267" s="162"/>
      <c r="G267" s="162"/>
      <c r="H267" s="162"/>
      <c r="I267" s="162"/>
      <c r="J267" s="162"/>
      <c r="K267" s="162"/>
      <c r="L267" s="88"/>
      <c r="M267" s="88"/>
      <c r="N267" s="88"/>
      <c r="O267" s="88"/>
      <c r="P267" s="88"/>
      <c r="Q267" s="88"/>
      <c r="R267" s="14"/>
      <c r="S267" s="14"/>
      <c r="T267" s="14"/>
    </row>
    <row r="268" spans="1:20" ht="12.75" customHeight="1">
      <c r="A268" s="12"/>
      <c r="B268" s="16"/>
      <c r="C268" s="23"/>
      <c r="D268" s="22"/>
      <c r="E268" s="98"/>
      <c r="F268" s="98"/>
      <c r="G268" s="98"/>
      <c r="H268" s="98"/>
      <c r="I268" s="98"/>
      <c r="J268" s="98"/>
      <c r="K268" s="22"/>
      <c r="L268" s="14"/>
      <c r="M268" s="14"/>
      <c r="N268" s="14"/>
      <c r="O268" s="14"/>
      <c r="P268" s="14"/>
      <c r="Q268" s="14"/>
      <c r="R268" s="14"/>
      <c r="S268" s="14"/>
      <c r="T268" s="14"/>
    </row>
    <row r="269" spans="1:20" ht="14.25" customHeight="1">
      <c r="A269" s="12"/>
      <c r="B269" s="16"/>
      <c r="C269" s="23" t="s">
        <v>10</v>
      </c>
      <c r="D269" s="162" t="s">
        <v>110</v>
      </c>
      <c r="E269" s="162"/>
      <c r="F269" s="162"/>
      <c r="G269" s="162"/>
      <c r="H269" s="162"/>
      <c r="I269" s="162"/>
      <c r="J269" s="162"/>
      <c r="K269" s="162"/>
      <c r="L269" s="162"/>
      <c r="M269" s="87"/>
      <c r="N269" s="87"/>
      <c r="O269" s="87"/>
      <c r="P269" s="87"/>
      <c r="Q269" s="87"/>
      <c r="R269" s="87"/>
      <c r="S269" s="87"/>
      <c r="T269" s="87"/>
    </row>
    <row r="270" spans="1:20" ht="12.75" customHeight="1">
      <c r="A270" s="12"/>
      <c r="B270" s="16"/>
      <c r="C270" s="23"/>
      <c r="D270" s="24"/>
      <c r="E270" s="24"/>
      <c r="F270" s="24"/>
      <c r="G270" s="24"/>
      <c r="H270" s="24"/>
      <c r="I270" s="24"/>
      <c r="J270" s="24"/>
      <c r="K270" s="24"/>
      <c r="L270" s="88"/>
      <c r="M270" s="88"/>
      <c r="N270" s="88"/>
      <c r="O270" s="88"/>
      <c r="P270" s="88"/>
      <c r="Q270" s="88"/>
      <c r="R270" s="88"/>
      <c r="S270" s="88"/>
      <c r="T270" s="88"/>
    </row>
    <row r="271" spans="1:20">
      <c r="A271" s="12"/>
      <c r="B271" s="16"/>
      <c r="C271" s="23"/>
      <c r="D271" s="172"/>
      <c r="E271" s="172"/>
      <c r="F271" s="172"/>
      <c r="G271" s="172"/>
      <c r="H271" s="172"/>
      <c r="I271" s="172"/>
      <c r="J271" s="172"/>
      <c r="K271" s="172"/>
      <c r="L271" s="88"/>
      <c r="M271" s="88"/>
      <c r="N271" s="88"/>
      <c r="O271" s="88"/>
      <c r="P271" s="88"/>
      <c r="Q271" s="88"/>
      <c r="R271" s="88"/>
      <c r="S271" s="88"/>
      <c r="T271" s="88"/>
    </row>
    <row r="272" spans="1:20">
      <c r="A272" s="12"/>
      <c r="B272" s="16"/>
      <c r="C272" s="23"/>
      <c r="D272" s="172"/>
      <c r="E272" s="172"/>
      <c r="F272" s="172"/>
      <c r="G272" s="172"/>
      <c r="H272" s="172"/>
      <c r="I272" s="172"/>
      <c r="J272" s="172"/>
      <c r="K272" s="172"/>
      <c r="L272" s="14"/>
      <c r="M272" s="14"/>
      <c r="N272" s="14"/>
      <c r="O272" s="14"/>
      <c r="P272" s="14"/>
      <c r="Q272" s="14"/>
      <c r="R272" s="14"/>
      <c r="S272" s="14"/>
      <c r="T272" s="14"/>
    </row>
    <row r="273" spans="1:20">
      <c r="A273" s="12"/>
      <c r="B273" s="16"/>
      <c r="C273" s="23"/>
      <c r="D273" s="24"/>
      <c r="E273" s="24"/>
      <c r="F273" s="24"/>
      <c r="G273" s="24"/>
      <c r="H273" s="24"/>
      <c r="I273" s="24"/>
      <c r="J273" s="24"/>
      <c r="K273" s="24"/>
      <c r="L273" s="14"/>
      <c r="M273" s="14"/>
      <c r="N273" s="14"/>
      <c r="O273" s="14"/>
      <c r="P273" s="14"/>
      <c r="Q273" s="14"/>
      <c r="R273" s="14"/>
      <c r="S273" s="14"/>
      <c r="T273" s="14"/>
    </row>
    <row r="274" spans="1:20" ht="12.75" customHeight="1">
      <c r="A274" s="12"/>
      <c r="B274" s="16"/>
      <c r="C274" s="23"/>
      <c r="D274" s="22"/>
      <c r="E274" s="28"/>
      <c r="F274" s="28"/>
      <c r="G274" s="28"/>
      <c r="H274" s="28"/>
      <c r="I274" s="28"/>
      <c r="J274" s="28"/>
      <c r="K274" s="22"/>
      <c r="L274" s="14"/>
      <c r="M274" s="14"/>
      <c r="N274" s="14"/>
      <c r="O274" s="14"/>
      <c r="P274" s="14"/>
      <c r="Q274" s="14"/>
      <c r="R274" s="14"/>
      <c r="S274" s="14"/>
      <c r="T274" s="14"/>
    </row>
    <row r="275" spans="1:20" ht="14.25" customHeight="1">
      <c r="A275" s="12"/>
      <c r="B275" s="16"/>
      <c r="C275" s="23" t="s">
        <v>12</v>
      </c>
      <c r="D275" s="160" t="s">
        <v>111</v>
      </c>
      <c r="E275" s="160"/>
      <c r="F275" s="160"/>
      <c r="G275" s="160"/>
      <c r="H275" s="160"/>
      <c r="I275" s="160"/>
      <c r="J275" s="160"/>
      <c r="K275" s="160"/>
      <c r="L275" s="14"/>
      <c r="O275" s="14"/>
      <c r="P275" s="14"/>
      <c r="Q275" s="14"/>
      <c r="R275" s="14"/>
      <c r="S275" s="14"/>
      <c r="T275" s="14"/>
    </row>
    <row r="276" spans="1:20" ht="12.75" customHeight="1">
      <c r="A276" s="12"/>
      <c r="B276" s="16"/>
      <c r="C276" s="22"/>
      <c r="D276" s="160"/>
      <c r="E276" s="160"/>
      <c r="F276" s="160"/>
      <c r="G276" s="160"/>
      <c r="H276" s="160"/>
      <c r="I276" s="160"/>
      <c r="J276" s="160"/>
      <c r="K276" s="160"/>
      <c r="L276" s="14"/>
      <c r="M276" s="65"/>
      <c r="N276" s="65"/>
      <c r="O276" s="14"/>
      <c r="P276" s="14"/>
      <c r="Q276" s="14"/>
      <c r="R276" s="14"/>
      <c r="S276" s="14"/>
      <c r="T276" s="14"/>
    </row>
    <row r="277" spans="1:20" ht="12.75" customHeight="1">
      <c r="A277" s="52"/>
      <c r="B277" s="16"/>
      <c r="C277" s="22"/>
      <c r="D277" s="160"/>
      <c r="E277" s="160"/>
      <c r="F277" s="160"/>
      <c r="G277" s="160"/>
      <c r="H277" s="160"/>
      <c r="I277" s="160"/>
      <c r="J277" s="160"/>
      <c r="K277" s="160"/>
      <c r="L277" s="14"/>
      <c r="M277" s="103"/>
      <c r="N277" s="103"/>
      <c r="O277" s="14"/>
      <c r="P277" s="14"/>
      <c r="Q277" s="14"/>
      <c r="R277" s="14"/>
      <c r="S277" s="14"/>
      <c r="T277" s="14"/>
    </row>
    <row r="278" spans="1:20" ht="14.25" customHeight="1">
      <c r="A278" s="12"/>
      <c r="B278" s="16"/>
      <c r="C278" s="23"/>
      <c r="D278" s="172"/>
      <c r="E278" s="172"/>
      <c r="F278" s="172"/>
      <c r="G278" s="172"/>
      <c r="H278" s="172"/>
      <c r="I278" s="172"/>
      <c r="J278" s="172"/>
      <c r="K278" s="172"/>
      <c r="L278" s="14"/>
      <c r="M278" s="104"/>
      <c r="N278" s="104"/>
      <c r="O278" s="14"/>
      <c r="P278" s="14"/>
      <c r="Q278" s="14"/>
      <c r="R278" s="14"/>
      <c r="S278" s="14"/>
      <c r="T278" s="14"/>
    </row>
    <row r="279" spans="1:20">
      <c r="A279" s="12"/>
      <c r="B279" s="16"/>
      <c r="C279" s="23"/>
      <c r="D279" s="172"/>
      <c r="E279" s="172"/>
      <c r="F279" s="172"/>
      <c r="G279" s="172"/>
      <c r="H279" s="172"/>
      <c r="I279" s="172"/>
      <c r="J279" s="172"/>
      <c r="K279" s="172"/>
      <c r="L279" s="87"/>
      <c r="M279" s="87"/>
      <c r="N279" s="87"/>
      <c r="O279" s="14"/>
      <c r="P279" s="14"/>
      <c r="Q279" s="14"/>
      <c r="R279" s="14"/>
      <c r="S279" s="14"/>
      <c r="T279" s="14"/>
    </row>
    <row r="280" spans="1:20" ht="12.75" customHeight="1">
      <c r="A280" s="12"/>
      <c r="B280" s="16"/>
      <c r="C280" s="23"/>
      <c r="D280" s="172"/>
      <c r="E280" s="172"/>
      <c r="F280" s="172"/>
      <c r="G280" s="172"/>
      <c r="H280" s="172"/>
      <c r="I280" s="172"/>
      <c r="J280" s="172"/>
      <c r="K280" s="172"/>
      <c r="L280" s="88"/>
      <c r="M280" s="88"/>
      <c r="N280" s="88"/>
      <c r="O280" s="14"/>
      <c r="P280" s="14"/>
      <c r="Q280" s="14"/>
      <c r="R280" s="14"/>
      <c r="S280" s="14"/>
      <c r="T280" s="14"/>
    </row>
    <row r="281" spans="1:20">
      <c r="A281" s="12"/>
      <c r="B281" s="16"/>
      <c r="C281" s="23" t="s">
        <v>13</v>
      </c>
      <c r="D281" s="157" t="s">
        <v>112</v>
      </c>
      <c r="E281" s="157"/>
      <c r="F281" s="157"/>
      <c r="G281" s="157"/>
      <c r="H281" s="157"/>
      <c r="I281" s="157"/>
      <c r="J281" s="157"/>
      <c r="K281" s="157"/>
      <c r="L281" s="88"/>
      <c r="M281" s="88"/>
      <c r="N281" s="88"/>
      <c r="O281" s="14"/>
      <c r="P281" s="14"/>
      <c r="Q281" s="14"/>
      <c r="R281" s="14"/>
      <c r="S281" s="14"/>
      <c r="T281" s="14"/>
    </row>
    <row r="282" spans="1:20" ht="12.75" customHeight="1">
      <c r="A282" s="12"/>
      <c r="B282" s="16"/>
      <c r="C282" s="23"/>
      <c r="D282" s="24"/>
      <c r="E282" s="24"/>
      <c r="F282" s="24"/>
      <c r="G282" s="24"/>
      <c r="H282" s="24"/>
      <c r="I282" s="24"/>
      <c r="J282" s="24"/>
      <c r="K282" s="24"/>
      <c r="L282" s="88"/>
      <c r="M282" s="88"/>
      <c r="N282" s="88"/>
      <c r="O282" s="14"/>
      <c r="P282" s="14"/>
      <c r="Q282" s="14"/>
      <c r="R282" s="14"/>
      <c r="S282" s="14"/>
      <c r="T282" s="14"/>
    </row>
    <row r="283" spans="1:20" ht="15">
      <c r="A283" s="105"/>
      <c r="B283" s="16"/>
      <c r="C283" s="23"/>
      <c r="D283" s="172"/>
      <c r="E283" s="172"/>
      <c r="F283" s="172"/>
      <c r="G283" s="172"/>
      <c r="H283" s="172"/>
      <c r="I283" s="172"/>
      <c r="J283" s="172"/>
      <c r="K283" s="172"/>
      <c r="L283" s="88"/>
      <c r="M283" s="106"/>
      <c r="N283" s="88"/>
      <c r="O283" s="14"/>
      <c r="P283" s="14"/>
      <c r="Q283" s="14"/>
      <c r="R283" s="14"/>
      <c r="S283" s="14"/>
      <c r="T283" s="14"/>
    </row>
    <row r="284" spans="1:20">
      <c r="A284" s="12"/>
      <c r="B284" s="16"/>
      <c r="C284" s="23"/>
      <c r="D284" s="172"/>
      <c r="E284" s="172"/>
      <c r="F284" s="172"/>
      <c r="G284" s="172"/>
      <c r="H284" s="172"/>
      <c r="I284" s="172"/>
      <c r="J284" s="172"/>
      <c r="K284" s="172"/>
      <c r="L284" s="88"/>
      <c r="M284" s="107"/>
      <c r="N284" s="88"/>
      <c r="O284" s="14"/>
      <c r="P284" s="14"/>
      <c r="Q284" s="14"/>
      <c r="R284" s="14"/>
      <c r="S284" s="14"/>
      <c r="T284" s="14"/>
    </row>
    <row r="285" spans="1:20" ht="12.75" customHeight="1">
      <c r="A285" s="12"/>
      <c r="B285" s="16"/>
      <c r="C285" s="23"/>
      <c r="D285" s="172"/>
      <c r="E285" s="172"/>
      <c r="F285" s="172"/>
      <c r="G285" s="172"/>
      <c r="H285" s="172"/>
      <c r="I285" s="172"/>
      <c r="J285" s="172"/>
      <c r="K285" s="172"/>
      <c r="L285" s="88"/>
      <c r="M285" s="88"/>
      <c r="N285" s="88"/>
      <c r="O285" s="14"/>
      <c r="P285" s="14"/>
      <c r="Q285" s="14"/>
      <c r="R285" s="14"/>
      <c r="S285" s="14"/>
      <c r="T285" s="14"/>
    </row>
    <row r="286" spans="1:20">
      <c r="A286" s="12"/>
      <c r="B286" s="16"/>
      <c r="C286" s="23"/>
      <c r="D286" s="24"/>
      <c r="E286" s="24"/>
      <c r="F286" s="24"/>
      <c r="G286" s="24"/>
      <c r="H286" s="24"/>
      <c r="I286" s="24"/>
      <c r="J286" s="24"/>
      <c r="K286" s="24"/>
      <c r="L286" s="88"/>
      <c r="M286" s="88"/>
      <c r="N286" s="88"/>
      <c r="O286" s="14"/>
      <c r="P286" s="14"/>
      <c r="Q286" s="14"/>
      <c r="R286" s="14"/>
      <c r="S286" s="14"/>
      <c r="T286" s="14"/>
    </row>
    <row r="287" spans="1:20" ht="15" customHeight="1">
      <c r="A287" s="12"/>
      <c r="B287" s="16"/>
      <c r="C287" s="23"/>
      <c r="D287" s="24"/>
      <c r="E287" s="24"/>
      <c r="F287" s="24"/>
      <c r="G287" s="24"/>
      <c r="H287" s="24"/>
      <c r="I287" s="24"/>
      <c r="J287" s="24"/>
      <c r="K287" s="24"/>
    </row>
    <row r="288" spans="1:20" ht="14.25" customHeight="1">
      <c r="A288" s="12"/>
      <c r="B288" s="16"/>
      <c r="C288" s="23" t="s">
        <v>38</v>
      </c>
      <c r="D288" s="162" t="s">
        <v>113</v>
      </c>
      <c r="E288" s="162"/>
      <c r="F288" s="162"/>
      <c r="G288" s="162"/>
      <c r="H288" s="162"/>
      <c r="I288" s="162"/>
      <c r="J288" s="162"/>
      <c r="K288" s="162"/>
    </row>
    <row r="289" spans="1:13" ht="12.75" customHeight="1">
      <c r="A289" s="12"/>
      <c r="B289" s="16"/>
      <c r="C289" s="23"/>
      <c r="D289" s="162"/>
      <c r="E289" s="162"/>
      <c r="F289" s="162"/>
      <c r="G289" s="162"/>
      <c r="H289" s="162"/>
      <c r="I289" s="162"/>
      <c r="J289" s="162"/>
      <c r="K289" s="162"/>
      <c r="M289" s="11"/>
    </row>
    <row r="290" spans="1:13">
      <c r="A290" s="108"/>
      <c r="B290" s="16"/>
      <c r="C290" s="23"/>
      <c r="D290" s="172"/>
      <c r="E290" s="172"/>
      <c r="F290" s="172"/>
      <c r="G290" s="172"/>
      <c r="H290" s="172"/>
      <c r="I290" s="172"/>
      <c r="J290" s="172"/>
      <c r="K290" s="172"/>
      <c r="M290" s="137"/>
    </row>
    <row r="291" spans="1:13">
      <c r="A291" s="12"/>
      <c r="B291" s="16"/>
      <c r="C291" s="23"/>
      <c r="D291" s="172"/>
      <c r="E291" s="172"/>
      <c r="F291" s="172"/>
      <c r="G291" s="172"/>
      <c r="H291" s="172"/>
      <c r="I291" s="172"/>
      <c r="J291" s="172"/>
      <c r="K291" s="172"/>
    </row>
    <row r="292" spans="1:13" ht="12.75" customHeight="1">
      <c r="A292" s="12"/>
      <c r="B292" s="16"/>
      <c r="C292" s="23"/>
      <c r="D292" s="22"/>
      <c r="E292" s="98"/>
      <c r="F292" s="98"/>
      <c r="G292" s="98"/>
      <c r="H292" s="98"/>
      <c r="I292" s="98"/>
      <c r="J292" s="98"/>
      <c r="K292" s="22"/>
    </row>
    <row r="293" spans="1:13">
      <c r="A293" s="105"/>
      <c r="B293" s="16"/>
      <c r="C293" s="23"/>
      <c r="D293" s="22"/>
      <c r="E293" s="22"/>
      <c r="F293" s="22"/>
      <c r="G293" s="22"/>
      <c r="H293" s="22"/>
      <c r="I293" s="22"/>
      <c r="J293" s="22"/>
      <c r="K293" s="22"/>
    </row>
    <row r="294" spans="1:13">
      <c r="A294" s="12"/>
      <c r="B294" s="16"/>
      <c r="C294" s="23"/>
      <c r="D294" s="22"/>
      <c r="E294" s="22"/>
      <c r="F294" s="22"/>
      <c r="G294" s="22"/>
      <c r="H294" s="22"/>
      <c r="I294" s="22"/>
      <c r="J294" s="22"/>
      <c r="K294" s="22"/>
    </row>
    <row r="295" spans="1:13">
      <c r="A295" s="12"/>
      <c r="B295" s="16"/>
      <c r="C295" s="22"/>
      <c r="D295" s="22"/>
      <c r="E295" s="28"/>
      <c r="F295" s="28"/>
      <c r="G295" s="28"/>
      <c r="H295" s="28"/>
      <c r="I295" s="28"/>
      <c r="J295" s="28"/>
      <c r="K295" s="22"/>
    </row>
    <row r="296" spans="1:13">
      <c r="A296" s="12"/>
      <c r="B296" s="16"/>
      <c r="C296" s="22"/>
      <c r="D296" s="22"/>
      <c r="E296" s="22"/>
      <c r="F296" s="22"/>
      <c r="G296" s="22"/>
      <c r="H296" s="22"/>
      <c r="I296" s="22"/>
      <c r="J296" s="22"/>
      <c r="K296" s="22"/>
    </row>
    <row r="297" spans="1:13">
      <c r="A297" s="12"/>
      <c r="B297" s="16"/>
      <c r="C297" s="22"/>
      <c r="D297" s="22"/>
      <c r="E297" s="22"/>
      <c r="F297" s="22"/>
      <c r="G297" s="22"/>
      <c r="H297" s="22"/>
      <c r="I297" s="22"/>
      <c r="J297" s="22"/>
      <c r="K297" s="22"/>
    </row>
    <row r="298" spans="1:13">
      <c r="A298" s="12"/>
      <c r="B298" s="16"/>
      <c r="C298" s="22"/>
      <c r="D298" s="22"/>
      <c r="E298" s="22"/>
      <c r="F298" s="22"/>
      <c r="G298" s="22"/>
      <c r="H298" s="22"/>
      <c r="I298" s="22"/>
      <c r="J298" s="22"/>
      <c r="K298" s="22"/>
    </row>
    <row r="299" spans="1:13">
      <c r="A299" s="12"/>
      <c r="B299" s="16"/>
      <c r="C299" s="22"/>
      <c r="D299" s="22"/>
      <c r="E299" s="22"/>
      <c r="F299" s="22"/>
      <c r="G299" s="22"/>
      <c r="H299" s="22"/>
      <c r="I299" s="22"/>
      <c r="J299" s="22"/>
      <c r="K299" s="22"/>
    </row>
    <row r="300" spans="1:13">
      <c r="A300" s="12"/>
      <c r="B300" s="16"/>
      <c r="C300" s="22"/>
      <c r="D300" s="22"/>
      <c r="E300" s="22"/>
      <c r="F300" s="22"/>
      <c r="G300" s="22"/>
      <c r="H300" s="22"/>
      <c r="I300" s="22"/>
      <c r="J300" s="22"/>
      <c r="K300" s="22"/>
    </row>
    <row r="301" spans="1:13">
      <c r="A301" s="12"/>
      <c r="B301" s="16"/>
      <c r="C301" s="22"/>
      <c r="D301" s="22"/>
      <c r="E301" s="22"/>
      <c r="F301" s="22"/>
      <c r="G301" s="22"/>
      <c r="H301" s="22"/>
      <c r="I301" s="22"/>
      <c r="J301" s="22"/>
      <c r="K301" s="22"/>
    </row>
    <row r="302" spans="1:13">
      <c r="A302" s="12"/>
      <c r="B302" s="16"/>
      <c r="C302" s="22"/>
      <c r="D302" s="22"/>
      <c r="E302" s="22"/>
      <c r="F302" s="22"/>
      <c r="G302" s="22"/>
      <c r="H302" s="22"/>
      <c r="I302" s="22"/>
      <c r="J302" s="22"/>
      <c r="K302" s="22"/>
    </row>
    <row r="303" spans="1:13">
      <c r="A303" s="12"/>
      <c r="B303" s="16"/>
      <c r="C303" s="22"/>
      <c r="D303" s="22"/>
      <c r="E303" s="22"/>
      <c r="F303" s="22"/>
      <c r="G303" s="22"/>
      <c r="H303" s="22"/>
      <c r="I303" s="22"/>
      <c r="J303" s="22"/>
      <c r="K303" s="22"/>
    </row>
    <row r="304" spans="1:13">
      <c r="B304" s="8"/>
    </row>
    <row r="305" spans="2:13">
      <c r="B305" s="8"/>
    </row>
    <row r="306" spans="2:13">
      <c r="B306" s="8"/>
    </row>
    <row r="307" spans="2:13">
      <c r="B307" s="8"/>
    </row>
    <row r="308" spans="2:13">
      <c r="B308" s="8"/>
    </row>
    <row r="309" spans="2:13">
      <c r="B309" s="8"/>
    </row>
    <row r="310" spans="2:13">
      <c r="B310" s="8"/>
    </row>
    <row r="311" spans="2:13">
      <c r="B311" s="8"/>
    </row>
    <row r="312" spans="2:13">
      <c r="B312" s="8"/>
    </row>
    <row r="313" spans="2:13">
      <c r="B313" s="8"/>
    </row>
    <row r="314" spans="2:13">
      <c r="B314" s="8"/>
    </row>
    <row r="315" spans="2:13">
      <c r="B315" s="8"/>
    </row>
    <row r="319" spans="2:13">
      <c r="K319" s="14"/>
      <c r="L319" s="14"/>
      <c r="M319" s="14"/>
    </row>
    <row r="320" spans="2:13">
      <c r="K320" s="14"/>
      <c r="L320" s="14"/>
      <c r="M320" s="14"/>
    </row>
    <row r="321" spans="11:13">
      <c r="K321" s="14"/>
      <c r="L321" s="14"/>
      <c r="M321" s="14"/>
    </row>
    <row r="322" spans="11:13">
      <c r="K322" s="14"/>
      <c r="L322" s="14"/>
      <c r="M322" s="14"/>
    </row>
    <row r="323" spans="11:13">
      <c r="K323" s="14"/>
      <c r="L323" s="14"/>
      <c r="M323" s="14"/>
    </row>
    <row r="324" spans="11:13">
      <c r="K324" s="14"/>
      <c r="L324" s="14"/>
      <c r="M324" s="14"/>
    </row>
    <row r="325" spans="11:13">
      <c r="K325" s="14"/>
      <c r="L325" s="14"/>
      <c r="M325" s="14"/>
    </row>
    <row r="326" spans="11:13">
      <c r="K326" s="14"/>
      <c r="L326" s="14"/>
      <c r="M326" s="14"/>
    </row>
    <row r="327" spans="11:13">
      <c r="K327" s="14"/>
      <c r="L327" s="14"/>
      <c r="M327" s="14"/>
    </row>
    <row r="328" spans="11:13">
      <c r="K328" s="14"/>
      <c r="L328" s="14"/>
      <c r="M328" s="14"/>
    </row>
    <row r="329" spans="11:13">
      <c r="K329" s="14"/>
      <c r="L329" s="14"/>
      <c r="M329" s="14"/>
    </row>
    <row r="330" spans="11:13">
      <c r="K330" s="14"/>
      <c r="L330" s="14"/>
      <c r="M330" s="14"/>
    </row>
    <row r="331" spans="11:13">
      <c r="K331" s="14"/>
      <c r="L331" s="14"/>
      <c r="M331" s="14"/>
    </row>
    <row r="332" spans="11:13">
      <c r="K332" s="14"/>
      <c r="L332" s="14"/>
      <c r="M332" s="14"/>
    </row>
    <row r="333" spans="11:13">
      <c r="K333" s="14"/>
      <c r="L333" s="14"/>
      <c r="M333" s="14"/>
    </row>
    <row r="334" spans="11:13">
      <c r="K334" s="87"/>
      <c r="L334" s="87"/>
      <c r="M334" s="87"/>
    </row>
    <row r="335" spans="11:13">
      <c r="K335" s="88"/>
      <c r="L335" s="88"/>
      <c r="M335" s="88"/>
    </row>
    <row r="336" spans="11:13">
      <c r="K336" s="88"/>
      <c r="L336" s="88"/>
      <c r="M336" s="88"/>
    </row>
    <row r="337" spans="11:13">
      <c r="K337" s="14"/>
      <c r="L337" s="14"/>
      <c r="M337" s="14"/>
    </row>
    <row r="338" spans="11:13">
      <c r="K338" s="14"/>
      <c r="L338" s="14"/>
      <c r="M338" s="14"/>
    </row>
    <row r="339" spans="11:13">
      <c r="K339" s="14"/>
      <c r="L339" s="14"/>
      <c r="M339" s="14"/>
    </row>
  </sheetData>
  <mergeCells count="86">
    <mergeCell ref="D281:K281"/>
    <mergeCell ref="D283:K285"/>
    <mergeCell ref="D288:K289"/>
    <mergeCell ref="D290:K291"/>
    <mergeCell ref="C252:K253"/>
    <mergeCell ref="D266:K267"/>
    <mergeCell ref="D269:L269"/>
    <mergeCell ref="D271:K272"/>
    <mergeCell ref="D275:K277"/>
    <mergeCell ref="D278:K280"/>
    <mergeCell ref="D229:E229"/>
    <mergeCell ref="H229:I229"/>
    <mergeCell ref="D178:K179"/>
    <mergeCell ref="D181:K181"/>
    <mergeCell ref="D182:K183"/>
    <mergeCell ref="D187:K188"/>
    <mergeCell ref="D189:K190"/>
    <mergeCell ref="D185:K186"/>
    <mergeCell ref="H208:K215"/>
    <mergeCell ref="D221:K222"/>
    <mergeCell ref="D223:K224"/>
    <mergeCell ref="D191:K193"/>
    <mergeCell ref="C195:K200"/>
    <mergeCell ref="C201:K201"/>
    <mergeCell ref="C227:K227"/>
    <mergeCell ref="C228:K228"/>
    <mergeCell ref="D177:K177"/>
    <mergeCell ref="D141:K142"/>
    <mergeCell ref="D144:K144"/>
    <mergeCell ref="D145:K146"/>
    <mergeCell ref="D148:K149"/>
    <mergeCell ref="D150:K152"/>
    <mergeCell ref="C155:K162"/>
    <mergeCell ref="D169:K169"/>
    <mergeCell ref="F170:H170"/>
    <mergeCell ref="F171:H171"/>
    <mergeCell ref="D173:K173"/>
    <mergeCell ref="D174:K175"/>
    <mergeCell ref="D140:K140"/>
    <mergeCell ref="D103:K103"/>
    <mergeCell ref="D111:K113"/>
    <mergeCell ref="D114:K117"/>
    <mergeCell ref="C119:K123"/>
    <mergeCell ref="D106:K107"/>
    <mergeCell ref="D108:K110"/>
    <mergeCell ref="D131:K131"/>
    <mergeCell ref="F132:H132"/>
    <mergeCell ref="F133:H133"/>
    <mergeCell ref="D135:K135"/>
    <mergeCell ref="D136:K138"/>
    <mergeCell ref="D102:K102"/>
    <mergeCell ref="D67:K69"/>
    <mergeCell ref="D73:K74"/>
    <mergeCell ref="D76:K79"/>
    <mergeCell ref="D81:K82"/>
    <mergeCell ref="D83:K85"/>
    <mergeCell ref="D87:K88"/>
    <mergeCell ref="D89:K91"/>
    <mergeCell ref="D94:K94"/>
    <mergeCell ref="D95:K95"/>
    <mergeCell ref="D98:K98"/>
    <mergeCell ref="D99:K99"/>
    <mergeCell ref="D48:K48"/>
    <mergeCell ref="D62:K66"/>
    <mergeCell ref="D49:K49"/>
    <mergeCell ref="D50:K50"/>
    <mergeCell ref="D51:K51"/>
    <mergeCell ref="C53:K58"/>
    <mergeCell ref="D60:K61"/>
    <mergeCell ref="D40:K40"/>
    <mergeCell ref="D41:K41"/>
    <mergeCell ref="D42:K42"/>
    <mergeCell ref="D43:K43"/>
    <mergeCell ref="C45:K46"/>
    <mergeCell ref="C37:K38"/>
    <mergeCell ref="B1:G2"/>
    <mergeCell ref="I2:K2"/>
    <mergeCell ref="B3:G3"/>
    <mergeCell ref="B4:G4"/>
    <mergeCell ref="B5:K14"/>
    <mergeCell ref="B16:K19"/>
    <mergeCell ref="C29:K30"/>
    <mergeCell ref="D32:K32"/>
    <mergeCell ref="D33:K33"/>
    <mergeCell ref="D34:K34"/>
    <mergeCell ref="D35:K35"/>
  </mergeCells>
  <pageMargins left="0.75" right="0.75" top="1" bottom="1" header="0.5" footer="0.5"/>
  <pageSetup scale="34" fitToHeight="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96"/>
  <sheetViews>
    <sheetView zoomScaleNormal="100" zoomScalePageLayoutView="90" workbookViewId="0">
      <selection activeCell="A20" sqref="A20"/>
    </sheetView>
  </sheetViews>
  <sheetFormatPr defaultColWidth="8.85546875" defaultRowHeight="12.75"/>
  <cols>
    <col min="1" max="1" width="8.85546875" style="59"/>
    <col min="2" max="2" width="24" style="59" customWidth="1"/>
    <col min="3" max="3" width="12" style="59" bestFit="1" customWidth="1"/>
    <col min="4" max="4" width="3.85546875" style="59" customWidth="1"/>
    <col min="5" max="6" width="8.85546875" style="59"/>
    <col min="7" max="7" width="23.5703125" style="59" customWidth="1"/>
    <col min="8" max="8" width="9.5703125" style="59" customWidth="1"/>
    <col min="9" max="9" width="2.42578125" style="59" customWidth="1"/>
    <col min="10" max="10" width="9" style="59" customWidth="1"/>
    <col min="11" max="16384" width="8.85546875" style="59"/>
  </cols>
  <sheetData>
    <row r="1" spans="1:15" ht="26.25">
      <c r="A1" s="177" t="s">
        <v>114</v>
      </c>
      <c r="B1" s="177"/>
      <c r="C1" s="177"/>
      <c r="D1" s="177"/>
      <c r="E1" s="177"/>
      <c r="F1" s="177"/>
      <c r="G1" s="177"/>
      <c r="H1" s="177"/>
      <c r="I1" s="177"/>
      <c r="J1" s="177"/>
      <c r="K1" s="177"/>
      <c r="L1" s="177"/>
      <c r="M1" s="177"/>
      <c r="N1" s="177"/>
      <c r="O1" s="177"/>
    </row>
    <row r="3" spans="1:15" ht="12.75" customHeight="1">
      <c r="B3" s="178" t="s">
        <v>115</v>
      </c>
      <c r="C3" s="178"/>
      <c r="D3" s="178"/>
      <c r="E3" s="178"/>
      <c r="F3" s="178"/>
      <c r="G3" s="178"/>
      <c r="H3" s="178"/>
      <c r="I3" s="178"/>
      <c r="J3" s="178"/>
      <c r="K3" s="178"/>
    </row>
    <row r="4" spans="1:15" ht="12.75" customHeight="1">
      <c r="B4" s="178"/>
      <c r="C4" s="178"/>
      <c r="D4" s="178"/>
      <c r="E4" s="178"/>
      <c r="F4" s="178"/>
      <c r="G4" s="178"/>
      <c r="H4" s="178"/>
      <c r="I4" s="178"/>
      <c r="J4" s="178"/>
      <c r="K4" s="178"/>
    </row>
    <row r="5" spans="1:15">
      <c r="B5" s="178"/>
      <c r="C5" s="178"/>
      <c r="D5" s="178"/>
      <c r="E5" s="178"/>
      <c r="F5" s="178"/>
      <c r="G5" s="178"/>
      <c r="H5" s="178"/>
      <c r="I5" s="178"/>
      <c r="J5" s="178"/>
      <c r="K5" s="178"/>
    </row>
    <row r="6" spans="1:15">
      <c r="B6" s="178"/>
      <c r="C6" s="178"/>
      <c r="D6" s="178"/>
      <c r="E6" s="178"/>
      <c r="F6" s="178"/>
      <c r="G6" s="178"/>
      <c r="H6" s="178"/>
      <c r="I6" s="178"/>
      <c r="J6" s="178"/>
      <c r="K6" s="178"/>
    </row>
    <row r="7" spans="1:15">
      <c r="B7" s="178"/>
      <c r="C7" s="178"/>
      <c r="D7" s="178"/>
      <c r="E7" s="178"/>
      <c r="F7" s="178"/>
      <c r="G7" s="178"/>
      <c r="H7" s="178"/>
      <c r="I7" s="178"/>
      <c r="J7" s="178"/>
      <c r="K7" s="178"/>
    </row>
    <row r="8" spans="1:15" ht="12.75" customHeight="1">
      <c r="B8" s="178"/>
      <c r="C8" s="178"/>
      <c r="D8" s="178"/>
      <c r="E8" s="178"/>
      <c r="F8" s="178"/>
      <c r="G8" s="178"/>
      <c r="H8" s="178"/>
      <c r="I8" s="178"/>
      <c r="J8" s="178"/>
      <c r="K8" s="178"/>
    </row>
    <row r="10" spans="1:15" ht="13.5" thickBot="1"/>
    <row r="11" spans="1:15">
      <c r="B11" s="32" t="s">
        <v>116</v>
      </c>
      <c r="C11" s="33"/>
      <c r="D11" s="33"/>
      <c r="E11" s="34"/>
      <c r="G11" s="32" t="s">
        <v>117</v>
      </c>
      <c r="H11" s="33"/>
      <c r="I11" s="33"/>
      <c r="J11" s="34"/>
    </row>
    <row r="12" spans="1:15">
      <c r="B12" s="35" t="s">
        <v>41</v>
      </c>
      <c r="C12" s="36">
        <v>0.05</v>
      </c>
      <c r="D12" s="36"/>
      <c r="E12" s="37"/>
      <c r="G12" s="35" t="s">
        <v>41</v>
      </c>
      <c r="H12" s="36">
        <v>0.05</v>
      </c>
      <c r="I12" s="36"/>
      <c r="J12" s="37"/>
    </row>
    <row r="13" spans="1:15">
      <c r="B13" s="38" t="s">
        <v>66</v>
      </c>
      <c r="C13" s="36">
        <v>24.85</v>
      </c>
      <c r="D13" s="36"/>
      <c r="E13" s="37"/>
      <c r="G13" s="38" t="s">
        <v>66</v>
      </c>
      <c r="H13" s="36">
        <v>24.85</v>
      </c>
      <c r="I13" s="36"/>
      <c r="J13" s="37"/>
    </row>
    <row r="14" spans="1:15">
      <c r="B14" s="38" t="s">
        <v>67</v>
      </c>
      <c r="C14" s="36">
        <v>24</v>
      </c>
      <c r="D14" s="36"/>
      <c r="E14" s="37"/>
      <c r="G14" s="38" t="s">
        <v>67</v>
      </c>
      <c r="H14" s="36">
        <v>24</v>
      </c>
      <c r="I14" s="36"/>
      <c r="J14" s="37"/>
    </row>
    <row r="15" spans="1:15">
      <c r="B15" s="38" t="s">
        <v>118</v>
      </c>
      <c r="C15" s="36">
        <v>2</v>
      </c>
      <c r="D15" s="36"/>
      <c r="E15" s="37"/>
      <c r="G15" s="38" t="s">
        <v>118</v>
      </c>
      <c r="H15" s="36">
        <v>2</v>
      </c>
      <c r="I15" s="36"/>
      <c r="J15" s="37"/>
    </row>
    <row r="16" spans="1:15">
      <c r="B16" s="38" t="s">
        <v>46</v>
      </c>
      <c r="C16" s="36">
        <v>25</v>
      </c>
      <c r="D16" s="36"/>
      <c r="E16" s="37"/>
      <c r="G16" s="38" t="s">
        <v>46</v>
      </c>
      <c r="H16" s="36">
        <v>25</v>
      </c>
      <c r="I16" s="36"/>
      <c r="J16" s="37"/>
    </row>
    <row r="17" spans="2:10">
      <c r="B17" s="43"/>
      <c r="C17" s="36"/>
      <c r="D17" s="36"/>
      <c r="E17" s="37"/>
      <c r="G17" s="43"/>
      <c r="H17" s="36" t="s">
        <v>51</v>
      </c>
      <c r="I17" s="36"/>
      <c r="J17" s="37" t="s">
        <v>52</v>
      </c>
    </row>
    <row r="18" spans="2:10">
      <c r="B18" s="42" t="s">
        <v>79</v>
      </c>
      <c r="C18" s="36">
        <f>_xlfn.NORM.S.INV(C12/2)</f>
        <v>-1.9599639845400538</v>
      </c>
      <c r="D18" s="44" t="s">
        <v>119</v>
      </c>
      <c r="E18" s="37">
        <f>-C18</f>
        <v>1.9599639845400538</v>
      </c>
      <c r="G18" s="42" t="s">
        <v>53</v>
      </c>
      <c r="H18" s="36">
        <f>_xlfn.NORM.S.INV(H12)</f>
        <v>-1.6448536269514726</v>
      </c>
      <c r="I18" s="44" t="s">
        <v>54</v>
      </c>
      <c r="J18" s="37">
        <f>-H18</f>
        <v>1.6448536269514726</v>
      </c>
    </row>
    <row r="19" spans="2:10">
      <c r="B19" s="42" t="s">
        <v>55</v>
      </c>
      <c r="C19" s="36">
        <f>(C13-C14)/(C15/SQRT(C16))</f>
        <v>2.1250000000000036</v>
      </c>
      <c r="D19" s="36"/>
      <c r="E19" s="37"/>
      <c r="G19" s="42" t="s">
        <v>55</v>
      </c>
      <c r="H19" s="36">
        <f>(H13-H14)/(H15/SQRT(H16))</f>
        <v>2.1250000000000036</v>
      </c>
      <c r="I19" s="36"/>
      <c r="J19" s="37"/>
    </row>
    <row r="20" spans="2:10" ht="13.5" thickBot="1">
      <c r="B20" s="46" t="s">
        <v>58</v>
      </c>
      <c r="C20" s="47">
        <f>IF(C19&gt;0,2*(1-_xlfn.NORM.S.DIST(C19,TRUE)),2*_xlfn.NORM.S.DIST(C19,TRUE))</f>
        <v>3.358661289689735E-2</v>
      </c>
      <c r="D20" s="47"/>
      <c r="E20" s="48"/>
      <c r="G20" s="46" t="s">
        <v>58</v>
      </c>
      <c r="H20" s="47">
        <f>IF(H19&gt;0,(1-_xlfn.NORM.S.DIST(H19,TRUE)),_xlfn.NORM.S.DIST(H19,TRUE))</f>
        <v>1.6793306448448675E-2</v>
      </c>
      <c r="I20" s="47"/>
      <c r="J20" s="48"/>
    </row>
    <row r="21" spans="2:10" ht="13.5" thickBot="1">
      <c r="B21" s="36"/>
      <c r="C21" s="36"/>
      <c r="D21" s="36"/>
      <c r="E21" s="36"/>
    </row>
    <row r="22" spans="2:10">
      <c r="B22" s="32" t="s">
        <v>120</v>
      </c>
      <c r="C22" s="33"/>
      <c r="D22" s="33"/>
      <c r="E22" s="34"/>
      <c r="G22" s="32" t="s">
        <v>65</v>
      </c>
      <c r="H22" s="33"/>
      <c r="I22" s="33"/>
      <c r="J22" s="34"/>
    </row>
    <row r="23" spans="2:10">
      <c r="B23" s="35" t="s">
        <v>41</v>
      </c>
      <c r="C23" s="36">
        <v>0.05</v>
      </c>
      <c r="D23" s="36"/>
      <c r="E23" s="37"/>
      <c r="G23" s="35" t="s">
        <v>41</v>
      </c>
      <c r="H23" s="36">
        <v>0.05</v>
      </c>
      <c r="I23" s="36"/>
      <c r="J23" s="37"/>
    </row>
    <row r="24" spans="2:10">
      <c r="B24" s="38" t="s">
        <v>66</v>
      </c>
      <c r="C24" s="36">
        <v>110</v>
      </c>
      <c r="D24" s="36"/>
      <c r="E24" s="37"/>
      <c r="G24" s="38" t="s">
        <v>66</v>
      </c>
      <c r="H24" s="36">
        <v>110</v>
      </c>
      <c r="I24" s="36"/>
      <c r="J24" s="37"/>
    </row>
    <row r="25" spans="2:10">
      <c r="B25" s="38" t="s">
        <v>67</v>
      </c>
      <c r="C25" s="36">
        <v>118</v>
      </c>
      <c r="D25" s="36"/>
      <c r="E25" s="37"/>
      <c r="G25" s="38" t="s">
        <v>67</v>
      </c>
      <c r="H25" s="36">
        <v>118</v>
      </c>
      <c r="I25" s="36"/>
      <c r="J25" s="37"/>
    </row>
    <row r="26" spans="2:10">
      <c r="B26" s="38" t="s">
        <v>68</v>
      </c>
      <c r="C26" s="36">
        <v>12</v>
      </c>
      <c r="D26" s="36"/>
      <c r="E26" s="37"/>
      <c r="G26" s="38" t="s">
        <v>68</v>
      </c>
      <c r="H26" s="36">
        <v>12</v>
      </c>
      <c r="I26" s="36"/>
      <c r="J26" s="37"/>
    </row>
    <row r="27" spans="2:10">
      <c r="B27" s="38" t="s">
        <v>46</v>
      </c>
      <c r="C27" s="36">
        <v>20</v>
      </c>
      <c r="D27" s="36"/>
      <c r="E27" s="37"/>
      <c r="G27" s="38" t="s">
        <v>46</v>
      </c>
      <c r="H27" s="36">
        <v>20</v>
      </c>
      <c r="I27" s="36"/>
      <c r="J27" s="37"/>
    </row>
    <row r="28" spans="2:10">
      <c r="B28" s="43"/>
      <c r="C28" s="36"/>
      <c r="D28" s="36"/>
      <c r="E28" s="37"/>
      <c r="G28" s="43"/>
      <c r="H28" s="36" t="s">
        <v>51</v>
      </c>
      <c r="I28" s="36"/>
      <c r="J28" s="37" t="s">
        <v>52</v>
      </c>
    </row>
    <row r="29" spans="2:10">
      <c r="B29" s="42" t="s">
        <v>79</v>
      </c>
      <c r="C29" s="36">
        <f>_xlfn.T.INV(C23/2,C27-1)</f>
        <v>-2.0930240544083096</v>
      </c>
      <c r="D29" s="44" t="s">
        <v>119</v>
      </c>
      <c r="E29" s="37">
        <f>-C29</f>
        <v>2.0930240544083096</v>
      </c>
      <c r="G29" s="42" t="s">
        <v>53</v>
      </c>
      <c r="H29" s="36">
        <f>_xlfn.T.INV(H23,H27-1)</f>
        <v>-1.7291328115213698</v>
      </c>
      <c r="I29" s="44" t="s">
        <v>54</v>
      </c>
      <c r="J29" s="37">
        <f>-H29</f>
        <v>1.7291328115213698</v>
      </c>
    </row>
    <row r="30" spans="2:10">
      <c r="B30" s="42" t="s">
        <v>55</v>
      </c>
      <c r="C30" s="36">
        <f>(C24-C25)/(C26/SQRT(C27))</f>
        <v>-2.9814239699997196</v>
      </c>
      <c r="D30" s="36"/>
      <c r="E30" s="37"/>
      <c r="G30" s="42" t="s">
        <v>55</v>
      </c>
      <c r="H30" s="36">
        <f>(H24-H25)/(H26/SQRT(H27))</f>
        <v>-2.9814239699997196</v>
      </c>
      <c r="I30" s="36"/>
      <c r="J30" s="37"/>
    </row>
    <row r="31" spans="2:10" ht="13.5" thickBot="1">
      <c r="B31" s="46" t="s">
        <v>58</v>
      </c>
      <c r="C31" s="47">
        <f>IF(C30&gt;0,_xlfn.T.DIST.2T(C30,C27-1),_xlfn.T.DIST.2T(-C30,C27-1))</f>
        <v>7.670613445788582E-3</v>
      </c>
      <c r="D31" s="47"/>
      <c r="E31" s="48"/>
      <c r="G31" s="46" t="s">
        <v>58</v>
      </c>
      <c r="H31" s="47">
        <f>IF(H30&gt;0,_xlfn.T.DIST.RT(H30,H27-1),_xlfn.T.DIST(H30,H27-1,TRUE))</f>
        <v>3.835306722894291E-3</v>
      </c>
      <c r="I31" s="47"/>
      <c r="J31" s="48"/>
    </row>
    <row r="33" spans="1:10" ht="13.5" thickBot="1"/>
    <row r="34" spans="1:10">
      <c r="A34" s="37"/>
      <c r="B34" s="32" t="s">
        <v>121</v>
      </c>
      <c r="C34" s="33"/>
      <c r="D34" s="33"/>
      <c r="E34" s="34"/>
      <c r="G34" s="32" t="s">
        <v>40</v>
      </c>
      <c r="H34" s="33"/>
      <c r="I34" s="33"/>
      <c r="J34" s="34"/>
    </row>
    <row r="35" spans="1:10">
      <c r="A35" s="37"/>
      <c r="B35" s="35" t="s">
        <v>41</v>
      </c>
      <c r="C35" s="36">
        <v>0.01</v>
      </c>
      <c r="D35" s="36"/>
      <c r="E35" s="37"/>
      <c r="G35" s="35" t="s">
        <v>41</v>
      </c>
      <c r="H35" s="36">
        <v>0.01</v>
      </c>
      <c r="I35" s="36"/>
      <c r="J35" s="37"/>
    </row>
    <row r="36" spans="1:10">
      <c r="B36" s="38" t="s">
        <v>42</v>
      </c>
      <c r="C36" s="36">
        <v>0.82</v>
      </c>
      <c r="D36" s="36"/>
      <c r="E36" s="37"/>
      <c r="G36" s="38" t="s">
        <v>42</v>
      </c>
      <c r="H36" s="36">
        <v>0.82</v>
      </c>
      <c r="I36" s="36"/>
      <c r="J36" s="37"/>
    </row>
    <row r="37" spans="1:10">
      <c r="B37" s="38" t="s">
        <v>45</v>
      </c>
      <c r="C37" s="36">
        <v>56</v>
      </c>
      <c r="D37" s="36"/>
      <c r="E37" s="37"/>
      <c r="G37" s="38" t="s">
        <v>45</v>
      </c>
      <c r="H37" s="36">
        <v>56</v>
      </c>
      <c r="I37" s="36"/>
      <c r="J37" s="37"/>
    </row>
    <row r="38" spans="1:10">
      <c r="B38" s="38" t="s">
        <v>46</v>
      </c>
      <c r="C38" s="36">
        <v>73</v>
      </c>
      <c r="D38" s="36"/>
      <c r="E38" s="37"/>
      <c r="G38" s="38" t="s">
        <v>46</v>
      </c>
      <c r="H38" s="36">
        <v>73</v>
      </c>
      <c r="I38" s="36"/>
      <c r="J38" s="37"/>
    </row>
    <row r="39" spans="1:10">
      <c r="B39" s="40"/>
      <c r="C39" s="36"/>
      <c r="D39" s="36"/>
      <c r="E39" s="37"/>
      <c r="G39" s="40"/>
      <c r="H39" s="36"/>
      <c r="I39" s="36"/>
      <c r="J39" s="37"/>
    </row>
    <row r="40" spans="1:10">
      <c r="B40" s="41" t="s">
        <v>47</v>
      </c>
      <c r="C40" s="36">
        <f>1-C36</f>
        <v>0.18000000000000005</v>
      </c>
      <c r="D40" s="36"/>
      <c r="E40" s="37"/>
      <c r="G40" s="41" t="s">
        <v>47</v>
      </c>
      <c r="H40" s="36">
        <f>1-H36</f>
        <v>0.18000000000000005</v>
      </c>
      <c r="I40" s="36"/>
      <c r="J40" s="37"/>
    </row>
    <row r="41" spans="1:10">
      <c r="B41" s="42" t="s">
        <v>50</v>
      </c>
      <c r="C41" s="36">
        <f>C37/C38</f>
        <v>0.76712328767123283</v>
      </c>
      <c r="D41" s="36"/>
      <c r="E41" s="37"/>
      <c r="G41" s="42" t="s">
        <v>50</v>
      </c>
      <c r="H41" s="36">
        <f>H37/H38</f>
        <v>0.76712328767123283</v>
      </c>
      <c r="I41" s="36"/>
      <c r="J41" s="37"/>
    </row>
    <row r="42" spans="1:10">
      <c r="B42" s="43"/>
      <c r="C42" s="36"/>
      <c r="D42" s="36"/>
      <c r="E42" s="37"/>
      <c r="G42" s="43"/>
      <c r="H42" s="36" t="s">
        <v>51</v>
      </c>
      <c r="I42" s="36"/>
      <c r="J42" s="37" t="s">
        <v>52</v>
      </c>
    </row>
    <row r="43" spans="1:10">
      <c r="B43" s="42" t="s">
        <v>79</v>
      </c>
      <c r="C43" s="36">
        <f>_xlfn.NORM.S.INV(C35/2)</f>
        <v>-2.5758293035488999</v>
      </c>
      <c r="D43" s="44" t="s">
        <v>119</v>
      </c>
      <c r="E43" s="37">
        <f>-C43</f>
        <v>2.5758293035488999</v>
      </c>
      <c r="G43" s="42" t="s">
        <v>53</v>
      </c>
      <c r="H43" s="36">
        <f>_xlfn.NORM.S.INV(H35)</f>
        <v>-2.3263478740408408</v>
      </c>
      <c r="I43" s="44" t="s">
        <v>54</v>
      </c>
      <c r="J43" s="37">
        <f>-H43</f>
        <v>2.3263478740408408</v>
      </c>
    </row>
    <row r="44" spans="1:10">
      <c r="B44" s="42" t="s">
        <v>55</v>
      </c>
      <c r="C44" s="36">
        <f>(C41-C36)/SQRT(C36*C40/C38)</f>
        <v>-1.1759333189673042</v>
      </c>
      <c r="D44" s="36"/>
      <c r="E44" s="37"/>
      <c r="G44" s="42" t="s">
        <v>55</v>
      </c>
      <c r="H44" s="36">
        <f>(H41-H36)/SQRT(H36*H40/H38)</f>
        <v>-1.1759333189673042</v>
      </c>
      <c r="I44" s="36"/>
      <c r="J44" s="37"/>
    </row>
    <row r="45" spans="1:10" ht="13.5" thickBot="1">
      <c r="B45" s="46" t="s">
        <v>58</v>
      </c>
      <c r="C45" s="47">
        <f>IF(C44&gt;0,2*(1-_xlfn.NORM.S.DIST(C44,TRUE)),2*_xlfn.NORM.S.DIST(C44,TRUE))</f>
        <v>0.23962152315982221</v>
      </c>
      <c r="D45" s="47"/>
      <c r="E45" s="48"/>
      <c r="G45" s="46" t="s">
        <v>58</v>
      </c>
      <c r="H45" s="47">
        <f>IF(H44&gt;0,1-_xlfn.NORM.S.DIST(H44,TRUE),_xlfn.NORM.S.DIST(H44,TRUE))</f>
        <v>0.11981076157991111</v>
      </c>
      <c r="I45" s="47"/>
      <c r="J45" s="48"/>
    </row>
    <row r="47" spans="1:10" ht="13.5" thickBot="1"/>
    <row r="48" spans="1:10">
      <c r="B48" s="32" t="s">
        <v>122</v>
      </c>
      <c r="C48" s="33"/>
      <c r="D48" s="33"/>
      <c r="E48" s="34"/>
      <c r="G48" s="32" t="s">
        <v>75</v>
      </c>
      <c r="H48" s="33"/>
      <c r="I48" s="33"/>
      <c r="J48" s="34"/>
    </row>
    <row r="49" spans="2:10">
      <c r="B49" s="35" t="s">
        <v>41</v>
      </c>
      <c r="C49" s="36">
        <v>0.05</v>
      </c>
      <c r="D49" s="36"/>
      <c r="E49" s="37"/>
      <c r="G49" s="35" t="s">
        <v>41</v>
      </c>
      <c r="H49" s="36">
        <v>0.05</v>
      </c>
      <c r="I49" s="36"/>
      <c r="J49" s="37"/>
    </row>
    <row r="50" spans="2:10">
      <c r="B50" s="58" t="s">
        <v>46</v>
      </c>
      <c r="C50" s="36">
        <v>25</v>
      </c>
      <c r="D50" s="36"/>
      <c r="E50" s="37"/>
      <c r="G50" s="58" t="s">
        <v>46</v>
      </c>
      <c r="H50" s="59">
        <v>25</v>
      </c>
      <c r="I50" s="36"/>
      <c r="J50" s="37"/>
    </row>
    <row r="51" spans="2:10">
      <c r="B51" s="38" t="s">
        <v>68</v>
      </c>
      <c r="C51" s="36">
        <v>2.9000000000000001E-2</v>
      </c>
      <c r="D51" s="36"/>
      <c r="E51" s="37"/>
      <c r="G51" s="38" t="s">
        <v>68</v>
      </c>
      <c r="H51" s="36">
        <v>2.9000000000000001E-2</v>
      </c>
      <c r="I51" s="36"/>
      <c r="J51" s="37"/>
    </row>
    <row r="52" spans="2:10">
      <c r="B52" s="60" t="s">
        <v>76</v>
      </c>
      <c r="C52" s="36">
        <v>2.3E-2</v>
      </c>
      <c r="D52" s="36"/>
      <c r="E52" s="37"/>
      <c r="G52" s="60" t="s">
        <v>76</v>
      </c>
      <c r="H52" s="36">
        <v>2.3E-2</v>
      </c>
      <c r="I52" s="36"/>
      <c r="J52" s="37"/>
    </row>
    <row r="53" spans="2:10" ht="14.25">
      <c r="B53" s="41" t="s">
        <v>77</v>
      </c>
      <c r="C53" s="36">
        <f>C51^2</f>
        <v>8.4100000000000006E-4</v>
      </c>
      <c r="D53" s="36"/>
      <c r="E53" s="37"/>
      <c r="G53" s="41" t="s">
        <v>77</v>
      </c>
      <c r="H53" s="36">
        <f>H51^2</f>
        <v>8.4100000000000006E-4</v>
      </c>
      <c r="I53" s="36"/>
      <c r="J53" s="37"/>
    </row>
    <row r="54" spans="2:10" ht="15.75">
      <c r="B54" s="61" t="s">
        <v>78</v>
      </c>
      <c r="C54" s="36">
        <f>C52^2</f>
        <v>5.2899999999999996E-4</v>
      </c>
      <c r="D54" s="36"/>
      <c r="E54" s="37"/>
      <c r="G54" s="61" t="s">
        <v>78</v>
      </c>
      <c r="H54" s="36">
        <f>H52^2</f>
        <v>5.2899999999999996E-4</v>
      </c>
      <c r="I54" s="36"/>
      <c r="J54" s="37"/>
    </row>
    <row r="55" spans="2:10">
      <c r="B55" s="43"/>
      <c r="C55" s="36"/>
      <c r="D55" s="36"/>
      <c r="E55" s="37"/>
      <c r="G55" s="43"/>
      <c r="H55" s="36" t="s">
        <v>51</v>
      </c>
      <c r="I55" s="36"/>
      <c r="J55" s="37" t="s">
        <v>52</v>
      </c>
    </row>
    <row r="56" spans="2:10">
      <c r="B56" s="42" t="s">
        <v>79</v>
      </c>
      <c r="C56" s="36">
        <f>_xlfn.CHISQ.INV(C49/2,C50-1)</f>
        <v>12.401150217444433</v>
      </c>
      <c r="D56" s="44" t="s">
        <v>119</v>
      </c>
      <c r="E56" s="37">
        <f>_xlfn.CHISQ.INV.RT(C49/2,C50-1)</f>
        <v>39.364077026603915</v>
      </c>
      <c r="G56" s="42" t="s">
        <v>79</v>
      </c>
      <c r="H56" s="36">
        <f>_xlfn.CHISQ.INV(H49,H50-1)</f>
        <v>13.848425027170213</v>
      </c>
      <c r="I56" s="44" t="s">
        <v>54</v>
      </c>
      <c r="J56" s="37">
        <f>_xlfn.CHISQ.INV.RT(H49,H50-1)</f>
        <v>36.415028501807313</v>
      </c>
    </row>
    <row r="57" spans="2:10">
      <c r="B57" s="42" t="s">
        <v>55</v>
      </c>
      <c r="C57" s="36">
        <f>(C50-1)*(C53)/C54</f>
        <v>38.155009451795848</v>
      </c>
      <c r="D57" s="36"/>
      <c r="E57" s="37"/>
      <c r="G57" s="42" t="s">
        <v>55</v>
      </c>
      <c r="H57" s="36">
        <f>(H50-1)*H53/H54</f>
        <v>38.155009451795848</v>
      </c>
      <c r="I57" s="36"/>
      <c r="J57" s="37"/>
    </row>
    <row r="58" spans="2:10" ht="13.5" thickBot="1">
      <c r="B58" s="46" t="s">
        <v>58</v>
      </c>
      <c r="C58" s="47">
        <f>IF(C57&lt;=C56,2*(_xlfn.CHISQ.DIST(C57,C50-1,TRUE)),IF(C57&gt;=E56,2*_xlfn.CHISQ.DIST.RT(C57,C50-1),IF(C51&gt;C52,2*_xlfn.CHISQ.DIST.RT(C57,C50-1),IF(C51&lt;C52,2*(_xlfn.CHISQ.DIST(C57,C50-1,TRUE)),1))))</f>
        <v>6.6851698312438548E-2</v>
      </c>
      <c r="D58" s="47"/>
      <c r="E58" s="48"/>
      <c r="G58" s="46" t="s">
        <v>58</v>
      </c>
      <c r="H58" s="47">
        <f>IF(H57&lt;=H56,(_xlfn.CHISQ.DIST(H57,H50-1,TRUE)),IF(H57&gt;=J56,_xlfn.CHISQ.DIST.RT(H57,H50-1),IF(H51&gt;H52,_xlfn.CHISQ.DIST.RT(H57,H50-1),IF(H51&lt;H52,(_xlfn.CHISQ.DIST(H57,H50-1,TRUE)),0.5))))</f>
        <v>3.3425849156219274E-2</v>
      </c>
      <c r="I58" s="47"/>
      <c r="J58" s="48"/>
    </row>
    <row r="63" spans="2:10" ht="15.75">
      <c r="B63" s="109" t="s">
        <v>123</v>
      </c>
    </row>
    <row r="64" spans="2:10" ht="13.5" thickBot="1"/>
    <row r="65" spans="2:10" ht="15">
      <c r="B65" s="32" t="s">
        <v>124</v>
      </c>
      <c r="C65" s="110"/>
      <c r="D65" s="110"/>
      <c r="E65" s="111"/>
      <c r="G65" s="32" t="s">
        <v>125</v>
      </c>
      <c r="H65" s="110"/>
      <c r="I65" s="110"/>
      <c r="J65" s="111"/>
    </row>
    <row r="66" spans="2:10" ht="15">
      <c r="B66" s="112" t="s">
        <v>126</v>
      </c>
      <c r="C66" s="113"/>
      <c r="D66" s="113"/>
      <c r="E66" s="114"/>
      <c r="G66" s="112" t="s">
        <v>126</v>
      </c>
      <c r="H66" s="113"/>
      <c r="I66" s="113"/>
      <c r="J66" s="114"/>
    </row>
    <row r="67" spans="2:10" ht="17.25" customHeight="1">
      <c r="B67" s="115" t="s">
        <v>127</v>
      </c>
      <c r="C67" s="116">
        <v>0</v>
      </c>
      <c r="D67" s="117"/>
      <c r="E67" s="118"/>
      <c r="F67"/>
      <c r="G67" s="115" t="s">
        <v>128</v>
      </c>
      <c r="H67" s="116">
        <v>0</v>
      </c>
      <c r="I67" s="117"/>
      <c r="J67" s="118"/>
    </row>
    <row r="68" spans="2:10" ht="18" customHeight="1">
      <c r="B68" s="119" t="s">
        <v>129</v>
      </c>
      <c r="C68" s="120">
        <v>0.05</v>
      </c>
      <c r="D68" s="120"/>
      <c r="E68" s="121"/>
      <c r="F68"/>
      <c r="G68" s="119" t="s">
        <v>129</v>
      </c>
      <c r="H68" s="120">
        <v>0.05</v>
      </c>
      <c r="I68" s="120"/>
      <c r="J68" s="121"/>
    </row>
    <row r="69" spans="2:10" ht="45.75" customHeight="1">
      <c r="B69" s="122" t="s">
        <v>130</v>
      </c>
      <c r="C69" s="116" t="s">
        <v>131</v>
      </c>
      <c r="D69" s="117"/>
      <c r="E69" s="118" t="s">
        <v>132</v>
      </c>
      <c r="F69"/>
      <c r="G69" s="122" t="s">
        <v>130</v>
      </c>
      <c r="H69" s="116" t="s">
        <v>131</v>
      </c>
      <c r="I69" s="117"/>
      <c r="J69" s="118" t="s">
        <v>132</v>
      </c>
    </row>
    <row r="70" spans="2:10" ht="15">
      <c r="B70" s="119" t="s">
        <v>66</v>
      </c>
      <c r="C70" s="120">
        <v>85</v>
      </c>
      <c r="D70" s="120"/>
      <c r="E70" s="121">
        <v>87</v>
      </c>
      <c r="F70"/>
      <c r="G70" s="119" t="s">
        <v>66</v>
      </c>
      <c r="H70" s="120">
        <v>50</v>
      </c>
      <c r="I70" s="120"/>
      <c r="J70" s="121">
        <v>43</v>
      </c>
    </row>
    <row r="71" spans="2:10" ht="15">
      <c r="B71" s="119" t="s">
        <v>46</v>
      </c>
      <c r="C71" s="120">
        <v>50</v>
      </c>
      <c r="D71" s="120"/>
      <c r="E71" s="121">
        <v>55</v>
      </c>
      <c r="G71" s="119" t="s">
        <v>46</v>
      </c>
      <c r="H71" s="120">
        <v>35</v>
      </c>
      <c r="I71" s="120"/>
      <c r="J71" s="121">
        <v>40</v>
      </c>
    </row>
    <row r="72" spans="2:10" ht="15">
      <c r="B72" s="119" t="s">
        <v>133</v>
      </c>
      <c r="C72" s="120">
        <v>10</v>
      </c>
      <c r="D72" s="120"/>
      <c r="E72" s="121">
        <v>9</v>
      </c>
      <c r="G72" s="119" t="s">
        <v>133</v>
      </c>
      <c r="H72" s="120">
        <v>10</v>
      </c>
      <c r="I72" s="120"/>
      <c r="J72" s="121">
        <v>5</v>
      </c>
    </row>
    <row r="73" spans="2:10" ht="15">
      <c r="B73" s="119"/>
      <c r="C73" s="120"/>
      <c r="D73" s="120"/>
      <c r="E73" s="121"/>
      <c r="G73" s="119"/>
      <c r="H73" s="120"/>
      <c r="I73" s="120"/>
      <c r="J73" s="121"/>
    </row>
    <row r="74" spans="2:10" ht="15">
      <c r="B74" s="123" t="s">
        <v>134</v>
      </c>
      <c r="C74" s="120">
        <f xml:space="preserve"> C72^2/C71 + E72^2/E71</f>
        <v>3.4727272727272727</v>
      </c>
      <c r="D74" s="120"/>
      <c r="E74" s="121"/>
      <c r="G74" s="123" t="s">
        <v>135</v>
      </c>
      <c r="H74" s="120">
        <f xml:space="preserve"> H72^2/H71 + J72^2/J71</f>
        <v>3.4821428571428572</v>
      </c>
      <c r="I74" s="120"/>
      <c r="J74" s="121"/>
    </row>
    <row r="75" spans="2:10" ht="15">
      <c r="B75" s="122"/>
      <c r="C75" s="117"/>
      <c r="D75" s="117"/>
      <c r="E75" s="124"/>
      <c r="G75" s="122"/>
      <c r="H75" s="117" t="s">
        <v>136</v>
      </c>
      <c r="I75" s="117"/>
      <c r="J75" s="124" t="s">
        <v>137</v>
      </c>
    </row>
    <row r="76" spans="2:10" ht="15">
      <c r="B76" s="125" t="s">
        <v>79</v>
      </c>
      <c r="C76" s="117">
        <f>_xlfn.NORM.S.INV(C68/2)</f>
        <v>-1.9599639845400538</v>
      </c>
      <c r="D76" s="117" t="s">
        <v>119</v>
      </c>
      <c r="E76" s="124">
        <f>-C76</f>
        <v>1.9599639845400538</v>
      </c>
      <c r="G76" s="125" t="s">
        <v>53</v>
      </c>
      <c r="H76" s="117">
        <f>_xlfn.NORM.S.INV(H68)</f>
        <v>-1.6448536269514726</v>
      </c>
      <c r="I76" s="117" t="s">
        <v>54</v>
      </c>
      <c r="J76" s="124">
        <f>-H76</f>
        <v>1.6448536269514726</v>
      </c>
    </row>
    <row r="77" spans="2:10" ht="15">
      <c r="B77" s="125" t="s">
        <v>55</v>
      </c>
      <c r="C77" s="117">
        <f>((C70-E70)-(C67))/SQRT(C74)</f>
        <v>-1.0732345786140998</v>
      </c>
      <c r="D77" s="117"/>
      <c r="E77" s="124"/>
      <c r="G77" s="125" t="s">
        <v>55</v>
      </c>
      <c r="H77" s="117">
        <f>((H70-J70)-(H67))/SQRT(H74)</f>
        <v>3.7512391115196686</v>
      </c>
      <c r="I77" s="117"/>
      <c r="J77" s="124"/>
    </row>
    <row r="78" spans="2:10" ht="15.75" thickBot="1">
      <c r="B78" s="126" t="s">
        <v>58</v>
      </c>
      <c r="C78" s="127">
        <f>IF(C77&gt;0, 2*(1-_xlfn.NORM.S.DIST(C77, TRUE)),2* _xlfn.NORM.S.DIST(C77,TRUE))</f>
        <v>0.28316587975036112</v>
      </c>
      <c r="D78" s="127"/>
      <c r="E78" s="128"/>
      <c r="G78" s="126" t="s">
        <v>58</v>
      </c>
      <c r="H78" s="127">
        <f>IF(H77&gt;0, (1-_xlfn.NORM.S.DIST(H77, TRUE)), _xlfn.NORM.S.DIST(H77,TRUE))</f>
        <v>8.7981393447122969E-5</v>
      </c>
      <c r="I78" s="127"/>
      <c r="J78" s="128"/>
    </row>
    <row r="79" spans="2:10">
      <c r="C79" s="129"/>
    </row>
    <row r="80" spans="2:10" ht="13.5" thickBot="1"/>
    <row r="81" spans="2:10" ht="15">
      <c r="B81" s="32" t="s">
        <v>138</v>
      </c>
      <c r="C81" s="110"/>
      <c r="D81" s="110"/>
      <c r="E81" s="111"/>
      <c r="G81" s="32" t="s">
        <v>139</v>
      </c>
      <c r="H81" s="110"/>
      <c r="I81" s="110"/>
      <c r="J81" s="111"/>
    </row>
    <row r="82" spans="2:10" ht="15">
      <c r="B82" s="112" t="s">
        <v>140</v>
      </c>
      <c r="C82" s="113"/>
      <c r="D82" s="113"/>
      <c r="E82" s="114"/>
      <c r="G82" s="112" t="s">
        <v>140</v>
      </c>
      <c r="H82" s="113"/>
      <c r="I82" s="113"/>
      <c r="J82" s="114"/>
    </row>
    <row r="83" spans="2:10" ht="18">
      <c r="B83" s="115" t="s">
        <v>127</v>
      </c>
      <c r="C83" s="116">
        <v>0</v>
      </c>
      <c r="D83" s="117"/>
      <c r="E83" s="118"/>
      <c r="F83"/>
      <c r="G83" s="115" t="s">
        <v>127</v>
      </c>
      <c r="H83" s="116">
        <v>0</v>
      </c>
      <c r="I83" s="117"/>
      <c r="J83" s="118"/>
    </row>
    <row r="84" spans="2:10" ht="15">
      <c r="B84" s="119" t="s">
        <v>129</v>
      </c>
      <c r="C84" s="120">
        <v>0.05</v>
      </c>
      <c r="D84" s="120"/>
      <c r="E84" s="121"/>
      <c r="F84"/>
      <c r="G84" s="119" t="s">
        <v>129</v>
      </c>
      <c r="H84" s="120">
        <v>0.1</v>
      </c>
      <c r="I84" s="120"/>
      <c r="J84" s="121"/>
    </row>
    <row r="85" spans="2:10" ht="45">
      <c r="B85" s="122" t="s">
        <v>130</v>
      </c>
      <c r="C85" s="116" t="s">
        <v>131</v>
      </c>
      <c r="D85" s="117"/>
      <c r="E85" s="118" t="s">
        <v>132</v>
      </c>
      <c r="F85"/>
      <c r="G85" s="122" t="s">
        <v>130</v>
      </c>
      <c r="H85" s="116" t="s">
        <v>131</v>
      </c>
      <c r="I85" s="117"/>
      <c r="J85" s="118" t="s">
        <v>132</v>
      </c>
    </row>
    <row r="86" spans="2:10" ht="15">
      <c r="B86" s="119" t="s">
        <v>66</v>
      </c>
      <c r="C86" s="120">
        <v>3.8</v>
      </c>
      <c r="D86" s="120"/>
      <c r="E86" s="121">
        <v>2</v>
      </c>
      <c r="F86"/>
      <c r="G86" s="119" t="s">
        <v>66</v>
      </c>
      <c r="H86" s="120">
        <v>5</v>
      </c>
      <c r="I86" s="120"/>
      <c r="J86" s="121">
        <v>6</v>
      </c>
    </row>
    <row r="87" spans="2:10" ht="15">
      <c r="B87" s="119" t="s">
        <v>46</v>
      </c>
      <c r="C87" s="120">
        <v>20</v>
      </c>
      <c r="D87" s="120"/>
      <c r="E87" s="121">
        <v>20</v>
      </c>
      <c r="G87" s="119" t="s">
        <v>46</v>
      </c>
      <c r="H87" s="120">
        <v>16</v>
      </c>
      <c r="I87" s="120"/>
      <c r="J87" s="121">
        <v>15</v>
      </c>
    </row>
    <row r="88" spans="2:10" ht="15">
      <c r="B88" s="119" t="s">
        <v>68</v>
      </c>
      <c r="C88" s="120">
        <v>0.6</v>
      </c>
      <c r="D88" s="120"/>
      <c r="E88" s="121">
        <v>0.5</v>
      </c>
      <c r="G88" s="119" t="s">
        <v>68</v>
      </c>
      <c r="H88" s="120">
        <v>1</v>
      </c>
      <c r="I88" s="120"/>
      <c r="J88" s="121">
        <v>2</v>
      </c>
    </row>
    <row r="89" spans="2:10" ht="15">
      <c r="B89" s="119"/>
      <c r="C89" s="120"/>
      <c r="D89" s="120"/>
      <c r="E89" s="121"/>
      <c r="G89" s="119"/>
      <c r="H89" s="120"/>
      <c r="I89" s="120"/>
      <c r="J89" s="121"/>
    </row>
    <row r="90" spans="2:10" ht="15">
      <c r="B90" s="123" t="s">
        <v>141</v>
      </c>
      <c r="C90" s="120">
        <f xml:space="preserve"> ((C87-1)*C88^2 + (E87-1)*E88^2) / (C87+E87-2)</f>
        <v>0.30499999999999999</v>
      </c>
      <c r="D90" s="120"/>
      <c r="E90" s="121"/>
      <c r="G90" s="123" t="s">
        <v>141</v>
      </c>
      <c r="H90" s="120">
        <f xml:space="preserve"> ((H87-1)*H88^2 + (J87-1)*J88^2) / (H87+J87-2)</f>
        <v>2.4482758620689653</v>
      </c>
      <c r="I90" s="120"/>
      <c r="J90" s="121"/>
    </row>
    <row r="91" spans="2:10" ht="15">
      <c r="B91" s="122"/>
      <c r="C91" s="117"/>
      <c r="D91" s="117"/>
      <c r="E91" s="124"/>
      <c r="G91" s="122"/>
      <c r="H91" s="117" t="s">
        <v>136</v>
      </c>
      <c r="I91" s="117"/>
      <c r="J91" s="124" t="s">
        <v>137</v>
      </c>
    </row>
    <row r="92" spans="2:10" ht="15">
      <c r="B92" s="125" t="s">
        <v>79</v>
      </c>
      <c r="C92" s="117">
        <f>_xlfn.T.INV.2T(C84,(C87+E87-2))</f>
        <v>2.0243941639119702</v>
      </c>
      <c r="D92" s="117" t="s">
        <v>119</v>
      </c>
      <c r="E92" s="124">
        <f>-C92</f>
        <v>-2.0243941639119702</v>
      </c>
      <c r="G92" s="125" t="s">
        <v>53</v>
      </c>
      <c r="H92" s="117">
        <f>_xlfn.T.INV(H84,(H87+J87-2))</f>
        <v>-1.3114336473015527</v>
      </c>
      <c r="I92" s="117" t="s">
        <v>54</v>
      </c>
      <c r="J92" s="124">
        <f>-H92</f>
        <v>1.3114336473015527</v>
      </c>
    </row>
    <row r="93" spans="2:10" ht="15">
      <c r="B93" s="125" t="s">
        <v>55</v>
      </c>
      <c r="C93" s="117">
        <f>((C86-E86)  -  (C83) )/SQRT(C90*( 1/C87 + 1/E87))</f>
        <v>10.306770017649626</v>
      </c>
      <c r="D93" s="117"/>
      <c r="E93" s="124"/>
      <c r="G93" s="125" t="s">
        <v>55</v>
      </c>
      <c r="H93" s="117">
        <f>((H86-J86)  -  (H83) )/SQRT(H90*( 1/H87 + 1/J87))</f>
        <v>-1.7782572930974696</v>
      </c>
      <c r="I93" s="117"/>
      <c r="J93" s="124"/>
    </row>
    <row r="94" spans="2:10" ht="15.75" thickBot="1">
      <c r="B94" s="126" t="s">
        <v>58</v>
      </c>
      <c r="C94" s="127">
        <f>_xlfn.T.DIST.2T(ABS(C93),(C87+E87 - 2))</f>
        <v>1.4643699544550568E-12</v>
      </c>
      <c r="D94" s="127"/>
      <c r="E94" s="128"/>
      <c r="G94" s="126" t="s">
        <v>58</v>
      </c>
      <c r="H94" s="127">
        <f>_xlfn.T.DIST(0-ABS(H93),H87+J87-2,1)</f>
        <v>4.2924560621100366E-2</v>
      </c>
      <c r="I94" s="127"/>
      <c r="J94" s="128"/>
    </row>
    <row r="96" spans="2:10">
      <c r="H96" s="129"/>
    </row>
  </sheetData>
  <mergeCells count="2">
    <mergeCell ref="A1:O1"/>
    <mergeCell ref="B3:K8"/>
  </mergeCells>
  <pageMargins left="0.75" right="0.75" top="1" bottom="1" header="0.5" footer="0.5"/>
  <pageSetup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Unit 3 Problems Set</vt:lpstr>
      <vt:lpstr>Templates for Hypothesis Test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JG</dc:creator>
  <cp:lastModifiedBy>matt bisnett</cp:lastModifiedBy>
  <dcterms:created xsi:type="dcterms:W3CDTF">2018-09-25T22:24:40Z</dcterms:created>
  <dcterms:modified xsi:type="dcterms:W3CDTF">2018-11-20T18:01:51Z</dcterms:modified>
</cp:coreProperties>
</file>